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iaotrinh\CNTT_CNPM\khoaluan2016-2017\kld21tpma\"/>
    </mc:Choice>
  </mc:AlternateContent>
  <bookViews>
    <workbookView xWindow="0" yWindow="0" windowWidth="19200" windowHeight="9525" activeTab="2"/>
  </bookViews>
  <sheets>
    <sheet name="DSKL" sheetId="1" r:id="rId1"/>
    <sheet name="K19TPM" sheetId="2" r:id="rId2"/>
    <sheet name="D21TPMA" sheetId="3" r:id="rId3"/>
    <sheet name="thong tin GVHD" sheetId="4" r:id="rId4"/>
  </sheets>
  <calcPr calcId="152511"/>
</workbook>
</file>

<file path=xl/calcChain.xml><?xml version="1.0" encoding="utf-8"?>
<calcChain xmlns="http://schemas.openxmlformats.org/spreadsheetml/2006/main">
  <c r="E26" i="4" l="1"/>
  <c r="E25" i="4"/>
  <c r="E24" i="4"/>
  <c r="E23" i="4"/>
  <c r="E22" i="4"/>
  <c r="E21" i="4"/>
  <c r="E20" i="4"/>
  <c r="E19" i="4"/>
  <c r="E18" i="4"/>
  <c r="E17" i="4"/>
  <c r="E16" i="4"/>
  <c r="E15" i="4"/>
  <c r="E14" i="4"/>
  <c r="E13" i="4"/>
  <c r="E12" i="4"/>
  <c r="E11" i="4"/>
  <c r="E10" i="4"/>
  <c r="E9" i="4"/>
  <c r="E8" i="4"/>
  <c r="E7" i="4"/>
  <c r="E6" i="4"/>
  <c r="E5" i="4"/>
  <c r="E4" i="4"/>
  <c r="E3" i="4"/>
  <c r="E2" i="4"/>
  <c r="L23" i="1" l="1"/>
  <c r="F115" i="1"/>
  <c r="L3" i="1"/>
  <c r="L4" i="1"/>
  <c r="L5" i="1"/>
  <c r="L6" i="1"/>
  <c r="L7" i="1"/>
  <c r="L8" i="1"/>
  <c r="L9" i="1"/>
  <c r="L10" i="1"/>
  <c r="L11" i="1"/>
  <c r="L12" i="1"/>
  <c r="L13" i="1"/>
  <c r="L14" i="1"/>
  <c r="L15" i="1"/>
  <c r="L16" i="1"/>
  <c r="L17" i="1"/>
  <c r="L18" i="1"/>
  <c r="L19" i="1"/>
  <c r="L20" i="1"/>
  <c r="L21" i="1"/>
  <c r="L22" i="1"/>
  <c r="L2" i="1"/>
  <c r="M18" i="1"/>
  <c r="M17" i="1"/>
  <c r="M15" i="1"/>
  <c r="M14" i="1"/>
  <c r="M13" i="1"/>
  <c r="M12" i="1"/>
  <c r="M11" i="1"/>
  <c r="M10" i="1"/>
  <c r="M9" i="1"/>
  <c r="M8" i="1"/>
  <c r="M7" i="1"/>
  <c r="M6" i="1"/>
  <c r="M5" i="1"/>
  <c r="M3" i="1"/>
  <c r="M2" i="1"/>
  <c r="L25" i="1" l="1"/>
  <c r="N2" i="2" l="1"/>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1" i="2"/>
  <c r="F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1" i="2"/>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2" i="3"/>
</calcChain>
</file>

<file path=xl/sharedStrings.xml><?xml version="1.0" encoding="utf-8"?>
<sst xmlns="http://schemas.openxmlformats.org/spreadsheetml/2006/main" count="831" uniqueCount="342">
  <si>
    <t>Mã sinh viên</t>
  </si>
  <si>
    <t>Họ và tên</t>
  </si>
  <si>
    <t>Tên đề tài</t>
  </si>
  <si>
    <t>Mô tả</t>
  </si>
  <si>
    <t>Ghi chú</t>
  </si>
  <si>
    <t>Ngô Đình Khải</t>
  </si>
  <si>
    <t>Hệ thống trò chuyện trực tuyến WorldTalk</t>
  </si>
  <si>
    <t>Ngôn ngữ: PHP, Java
Hệ thống cho phép người dùng kết bạn với nhau, chia sẻ tin nhắn, tạo group chat nhóm, chia sẻ file và hội thoại trực tuyến (audio, video)</t>
  </si>
  <si>
    <t>Lê Thị Phương Dung</t>
  </si>
  <si>
    <t>Nguyễn Tấn Phát</t>
  </si>
  <si>
    <t>Mai Văn Vũ Quân</t>
  </si>
  <si>
    <t>Trần Thị Thương</t>
  </si>
  <si>
    <t xml:space="preserve">Xây dựng phần mềm quản lý khách sạn Minh Toàn </t>
  </si>
  <si>
    <t>Ngôn ngữ: C#.
Hiện nay, các khách sạn phải trực tiếp tiếp nhận, quản lý một khối lượng lớn và thường xuyên nhiều loại khách, cùng với hàng loạt dịch vụ phát sinh theo nhu cầu của khách hàng. Do đó, công việc quản lý hoạt động kinh doanh của khách sạn ngày càng phức tạp hơn. Vì vậy nên xây dựng quần mềm quản lý để tiết kiệm được thời gian.</t>
  </si>
  <si>
    <t>Nguyễn Tiến Hoàng</t>
  </si>
  <si>
    <t>Nguyễn Ngọc Khánh</t>
  </si>
  <si>
    <t>Lâm Ngọc Duy</t>
  </si>
  <si>
    <t>Phạm Đình Thanh Nam</t>
  </si>
  <si>
    <t>Trương Quốc Việt</t>
  </si>
  <si>
    <t>Xây dựng ứng dụng quản lý khối lượng thi công dự án số hóa dữ liệu đất đai thành phố Đà Nẵng tại Trung tâm Công nghệ thông tin Tài nguyên và Môi trường Đà Nẵng</t>
  </si>
  <si>
    <t>Ngôn ngữ: Php, C#
Ứng dụng nhằm nâng cao chất lượng, hạn chế tối 
đa các sai sót không đáng có trong công tác quản 
lý tại đơn vị</t>
  </si>
  <si>
    <t>Nguyễn Thị Minh</t>
  </si>
  <si>
    <t>Nguyễn Thùy Vy</t>
  </si>
  <si>
    <t>Nguyễn Hữu Anh</t>
  </si>
  <si>
    <t>Nguyễn Đức Trung</t>
  </si>
  <si>
    <t>Nguyễn Trần Hoàng Linh</t>
  </si>
  <si>
    <t>Nghiên cứu Kotlin và xây dựng Ứng dụng đặt hàng món ăn MyOrder</t>
  </si>
  <si>
    <t xml:space="preserve">Ngôn ngữ : Kotlin , Java , C#
Ứng dụng giúp người dùng có thể đặt món ăn từ bất cứ đâu,
theo dõi trạng thái của đơn hàng từ lúc đặt hàng xong đến lúc
giao nhận,
</t>
  </si>
  <si>
    <t>Nguyễn Phương Nguyên</t>
  </si>
  <si>
    <t>Phạm Ngọc Bảo</t>
  </si>
  <si>
    <t>Ngô Văn Sơn</t>
  </si>
  <si>
    <t>Võ Nguyên Tùng</t>
  </si>
  <si>
    <t>Nguyễn Đức Toàn</t>
  </si>
  <si>
    <t>Xây dựng hệ thống gợi ý sản phẩm trong website bán điện thoại</t>
  </si>
  <si>
    <t>Ngôn ngữ: C# mô hình MVC5
Hệ thống  gợi ý sản phẩm là một ứng dụng giúp gợi ý cho người dùng danh sách các sản phẩm khác sau khi khách hàng mua một sản phẩm cụ thể nào đó. Hệ thống sẽ tự động trích chọn (gợi ý) các sản phẩm có liên quan đến sản phẩm hiện tại của khách hàng đã chọn mua."</t>
  </si>
  <si>
    <t>Lê Công Sanh</t>
  </si>
  <si>
    <t>Nguyễn Thế Kỳ</t>
  </si>
  <si>
    <t>Nguyễn Chí Linh</t>
  </si>
  <si>
    <t>Phạm Ngọc Tĩnh</t>
  </si>
  <si>
    <t>Nguyễn Khoa Thắng</t>
  </si>
  <si>
    <t>Xây dựng Website Tiệm Sách Cũ</t>
  </si>
  <si>
    <t>Ngôn ngữ: PHP
Website chia sẻ, trao đổi, mua bán sách cũ cho tất cả mọi người. Ngoài ra mọi người có thể giao lưu, chia sẽ những quyển sách hay và cùng nhau xây dựng văn hóa đọc.</t>
  </si>
  <si>
    <t>Nguyễn Văn Linh</t>
  </si>
  <si>
    <t>Đỗ Văn Tới</t>
  </si>
  <si>
    <t>Nguyễn Anh Tuấn</t>
  </si>
  <si>
    <t>Trần Văn Nam</t>
  </si>
  <si>
    <t>Nguyễn Quang Vinh</t>
  </si>
  <si>
    <t>Thái Bá Trung</t>
  </si>
  <si>
    <t>Phan Văn Quân</t>
  </si>
  <si>
    <t>Nguyễn Hữu Duy</t>
  </si>
  <si>
    <t>Hoàng Trường An</t>
  </si>
  <si>
    <t>Nguyễn Thanh Thiện</t>
  </si>
  <si>
    <t>Lê Quang Khánh</t>
  </si>
  <si>
    <t>Hoàng Quang Thiên</t>
  </si>
  <si>
    <t>Xây dựng website nge nhạc trực tuyến</t>
  </si>
  <si>
    <t>Ngôn ngữ: PHP.
Frameword: Laravel, Angular
Có thể làm app androida'</t>
  </si>
  <si>
    <t>Lê Ngọc Hiếu</t>
  </si>
  <si>
    <t>Hoàng Việt</t>
  </si>
  <si>
    <t>Phan Phước Quốc Bảo</t>
  </si>
  <si>
    <t>Phan Đức Trương Huy</t>
  </si>
  <si>
    <t>Hồ Thanh Triều</t>
  </si>
  <si>
    <t xml:space="preserve">Xây dựng website bán sách online </t>
  </si>
  <si>
    <t>Ngôn ngữ: PHP, Java
Có thể làm ứng dụng di dộng android
Website chuyên bán về các loại sách bao gồm nhiều thể loại như truyện ngắn-bút ký, văn học-xã hội, sống đẹp, truyện thiếu nhi...phù hợp với nhu cầu và theo nhiều lứa tuổi hiện nay</t>
  </si>
  <si>
    <t>Phan Công Thái</t>
  </si>
  <si>
    <t>Lê Văn Trung</t>
  </si>
  <si>
    <t>Nguyễn Quốc Kiều</t>
  </si>
  <si>
    <t>Trần Văn Dũng</t>
  </si>
  <si>
    <t>Nguyễn Quang Phương</t>
  </si>
  <si>
    <t>Xây dựng website tuyển dụng, tìm việc làm</t>
  </si>
  <si>
    <t>Ngôn ngữ: Java
Framework: Spring MVC</t>
  </si>
  <si>
    <t>Thái Thanh Tiến</t>
  </si>
  <si>
    <t>Nguyễn Văn Hoài Vũ</t>
  </si>
  <si>
    <t>Kỳ Hữu Hải</t>
  </si>
  <si>
    <t>Huỳnh Bá Thịnh</t>
  </si>
  <si>
    <t>Xây dựng Webside bán thiết bị y tế</t>
  </si>
  <si>
    <t xml:space="preserve">Ngôn ngữ C#
 Framework: MVC5
</t>
  </si>
  <si>
    <t>Nguyễn Văn Huy</t>
  </si>
  <si>
    <t>Trương Quốc Huy</t>
  </si>
  <si>
    <t>Nguyễn Châu Ngọc Trình</t>
  </si>
  <si>
    <t xml:space="preserve">Xây dựng Website Bán Hàng </t>
  </si>
  <si>
    <t>Ngôn ngữ : PHP</t>
  </si>
  <si>
    <t>Thái Hoàng Gia Huy</t>
  </si>
  <si>
    <t xml:space="preserve">Lê Văn Thanh Mỹ </t>
  </si>
  <si>
    <t>Phạm Thành Công</t>
  </si>
  <si>
    <t>Phan Quốc Việt</t>
  </si>
  <si>
    <t>Xây dựng phần mềm Quản Lý Phòng Trọ (WinForm)</t>
  </si>
  <si>
    <t>Ngôn ngữ C#</t>
  </si>
  <si>
    <t>Trần Nhật Vinh</t>
  </si>
  <si>
    <t>Phan Châu Thành</t>
  </si>
  <si>
    <t>Khuất Hoàng Trí Lực</t>
  </si>
  <si>
    <t>Phạm Thành Luân</t>
  </si>
  <si>
    <t>Phần mềm giám quản lý và giám sát dự án từ xa</t>
  </si>
  <si>
    <t>Ngôn ngữ C#, Ruby on Rails</t>
  </si>
  <si>
    <t>Nguyễn Phước Đạo</t>
  </si>
  <si>
    <t>Xây dựng website bán hàng</t>
  </si>
  <si>
    <t>Ngôn ngữ C# , Framework MVC 5</t>
  </si>
  <si>
    <t>Nguyễn Thành Nam</t>
  </si>
  <si>
    <t>\</t>
  </si>
  <si>
    <t>Hoàng Trường</t>
  </si>
  <si>
    <t>An</t>
  </si>
  <si>
    <t>K19TPM</t>
  </si>
  <si>
    <t>Phan Phước Quốc</t>
  </si>
  <si>
    <t>Bảo</t>
  </si>
  <si>
    <t>Lê Đức</t>
  </si>
  <si>
    <t>Cảnh</t>
  </si>
  <si>
    <t>Trần Văn</t>
  </si>
  <si>
    <t>Dũng</t>
  </si>
  <si>
    <t>Nguyễn Hữu</t>
  </si>
  <si>
    <t>Duy</t>
  </si>
  <si>
    <t>Lê Ngọc</t>
  </si>
  <si>
    <t>Hiếu</t>
  </si>
  <si>
    <t>Trương Anh</t>
  </si>
  <si>
    <t>Hoàng</t>
  </si>
  <si>
    <t>K17TPM</t>
  </si>
  <si>
    <t>Nguyễn Ngọc</t>
  </si>
  <si>
    <t>LÊ MAI</t>
  </si>
  <si>
    <t>HƯNG</t>
  </si>
  <si>
    <t>D17TPM</t>
  </si>
  <si>
    <t>Phan Đức Trương</t>
  </si>
  <si>
    <t>Huy</t>
  </si>
  <si>
    <t>Thái Hoàng Gia</t>
  </si>
  <si>
    <t>Lê Quang</t>
  </si>
  <si>
    <t>Khánh</t>
  </si>
  <si>
    <t>Nguyễn Quốc</t>
  </si>
  <si>
    <t>Kiều</t>
  </si>
  <si>
    <t>Lê Văn Thanh</t>
  </si>
  <si>
    <t>Mỹ</t>
  </si>
  <si>
    <t>Phan Văn</t>
  </si>
  <si>
    <t>Quân</t>
  </si>
  <si>
    <t>Phan Công</t>
  </si>
  <si>
    <t>Thái</t>
  </si>
  <si>
    <t>Hoàng Quang</t>
  </si>
  <si>
    <t>Thiên</t>
  </si>
  <si>
    <t>Nguyễn Thanh</t>
  </si>
  <si>
    <t>Thiện</t>
  </si>
  <si>
    <t>Nguyễn Văn</t>
  </si>
  <si>
    <t>Thuận</t>
  </si>
  <si>
    <t>K18TPM</t>
  </si>
  <si>
    <t>Hồ Thanh</t>
  </si>
  <si>
    <t>Triều</t>
  </si>
  <si>
    <t>Thái Bá</t>
  </si>
  <si>
    <t>Trung</t>
  </si>
  <si>
    <t>Lê Văn</t>
  </si>
  <si>
    <t>Việt</t>
  </si>
  <si>
    <t>Nguyễn Quang</t>
  </si>
  <si>
    <t>Vinh</t>
  </si>
  <si>
    <t>Nguyễn Văn Hoài</t>
  </si>
  <si>
    <t>Vũ</t>
  </si>
  <si>
    <t>Kỳ Hữu</t>
  </si>
  <si>
    <t>Hải</t>
  </si>
  <si>
    <t>Trần Quang</t>
  </si>
  <si>
    <t>Phạm Thành</t>
  </si>
  <si>
    <t>Luân</t>
  </si>
  <si>
    <t>Nam</t>
  </si>
  <si>
    <t>Châu Nguyễn Ngọc</t>
  </si>
  <si>
    <t>Trình</t>
  </si>
  <si>
    <t>Lê Đức Cảnh</t>
  </si>
  <si>
    <t>Trương Anh Hoàng</t>
  </si>
  <si>
    <t>Nguyễn Ngọc Hoàng</t>
  </si>
  <si>
    <t>Nguyễn Văn Thuận</t>
  </si>
  <si>
    <t>Lê Mai Hưng</t>
  </si>
  <si>
    <t>Trần Quang Huy</t>
  </si>
  <si>
    <t>GVHD</t>
  </si>
  <si>
    <t>Nguyễn Tấn Thuận</t>
  </si>
  <si>
    <t>Phan Long</t>
  </si>
  <si>
    <t>Trần Thị Thúy Trinh</t>
  </si>
  <si>
    <t>MẠC VĂN</t>
  </si>
  <si>
    <t>ANH</t>
  </si>
  <si>
    <t>D21TPMA</t>
  </si>
  <si>
    <t>NGUYỄN HỮU</t>
  </si>
  <si>
    <t>PHẠM NGỌC</t>
  </si>
  <si>
    <t>BẢO</t>
  </si>
  <si>
    <t>PHẠM THÀNH</t>
  </si>
  <si>
    <t>CÔNG</t>
  </si>
  <si>
    <t>LÊ THỊ PHƯƠNG</t>
  </si>
  <si>
    <t>DUNG</t>
  </si>
  <si>
    <t>NGUYỄN THANH</t>
  </si>
  <si>
    <t>DƯƠNG</t>
  </si>
  <si>
    <t>LÂM NGỌC</t>
  </si>
  <si>
    <t>DUY</t>
  </si>
  <si>
    <t>HUỲNH ĐỨC</t>
  </si>
  <si>
    <t>HÓA</t>
  </si>
  <si>
    <t>NGÔ VĂN</t>
  </si>
  <si>
    <t>HUY</t>
  </si>
  <si>
    <t>NGUYỄN TIẾN</t>
  </si>
  <si>
    <t>HOÀNG</t>
  </si>
  <si>
    <t>NGÔ ĐÌNH</t>
  </si>
  <si>
    <t>KHẢI</t>
  </si>
  <si>
    <t>NGUYỄN NGỌC</t>
  </si>
  <si>
    <t>KHÁNH</t>
  </si>
  <si>
    <t>NGUYỄN THẾ</t>
  </si>
  <si>
    <t>KỲ</t>
  </si>
  <si>
    <t>NGUYỄN CHÍ</t>
  </si>
  <si>
    <t>LINH</t>
  </si>
  <si>
    <t>NGUYỄN TRẦN HOÀNG</t>
  </si>
  <si>
    <t>NGUYỄN VĂN</t>
  </si>
  <si>
    <t>KHUẤT HOÀNG TRÍ</t>
  </si>
  <si>
    <t>LỰC</t>
  </si>
  <si>
    <t>PHẠM ĐÌNH THANH</t>
  </si>
  <si>
    <t>NAM</t>
  </si>
  <si>
    <t>NGUYỄN PHƯƠNG</t>
  </si>
  <si>
    <t>NGUYÊN</t>
  </si>
  <si>
    <t>NGUYỄN TẤN </t>
  </si>
  <si>
    <t>PHÁT</t>
  </si>
  <si>
    <t>MAI VĂN VŨ</t>
  </si>
  <si>
    <t>QUÂN</t>
  </si>
  <si>
    <t>LÊ CÔNG</t>
  </si>
  <si>
    <t>SANH</t>
  </si>
  <si>
    <t>SƠN</t>
  </si>
  <si>
    <t>TÂN</t>
  </si>
  <si>
    <t>THẠCH</t>
  </si>
  <si>
    <t>NGUYỄN KHOA</t>
  </si>
  <si>
    <t>THẮNG</t>
  </si>
  <si>
    <t>PHAN CHÂU</t>
  </si>
  <si>
    <t>THÀNH</t>
  </si>
  <si>
    <t>LÊ QUANG</t>
  </si>
  <si>
    <t>THẠNH</t>
  </si>
  <si>
    <t>TRẦN THỊ</t>
  </si>
  <si>
    <t>THƯƠNG</t>
  </si>
  <si>
    <t>NGUYỄN ĐỨC</t>
  </si>
  <si>
    <t>TOÀN</t>
  </si>
  <si>
    <t>ĐỖ VĂN</t>
  </si>
  <si>
    <t>TỚI</t>
  </si>
  <si>
    <t>TRUNG</t>
  </si>
  <si>
    <t>NGUYỄN ANH</t>
  </si>
  <si>
    <t>TUẤN</t>
  </si>
  <si>
    <t>NGUYỄN VÕ NGUYÊN</t>
  </si>
  <si>
    <t>VÕ NGUYÊN</t>
  </si>
  <si>
    <t>TÙNG</t>
  </si>
  <si>
    <t>PHAN QUỐC</t>
  </si>
  <si>
    <t>VIỆT</t>
  </si>
  <si>
    <t>TRƯƠNG QuỐC</t>
  </si>
  <si>
    <t>ViỆT</t>
  </si>
  <si>
    <t>NGUYỄN THÚY</t>
  </si>
  <si>
    <t>VY</t>
  </si>
  <si>
    <t>NGUYỄN THỊ</t>
  </si>
  <si>
    <t>MINH</t>
  </si>
  <si>
    <t>TĨNH</t>
  </si>
  <si>
    <t>TRẦN NHẬT</t>
  </si>
  <si>
    <t>VINH</t>
  </si>
  <si>
    <t>STT</t>
  </si>
  <si>
    <t>Mã SV</t>
  </si>
  <si>
    <t>Họ</t>
  </si>
  <si>
    <t>Tên</t>
  </si>
  <si>
    <t>Ngày sinh</t>
  </si>
  <si>
    <t>Lớp</t>
  </si>
  <si>
    <t>Lê Quang </t>
  </si>
  <si>
    <t>Phương</t>
  </si>
  <si>
    <t>Hoàng Quang </t>
  </si>
  <si>
    <t>Huỳnh bá</t>
  </si>
  <si>
    <t>Thịnh</t>
  </si>
  <si>
    <t>Hoàng </t>
  </si>
  <si>
    <t>NGUYỄN NGỌC TÂN</t>
  </si>
  <si>
    <t>PHẠM NGỌC THẠCH</t>
  </si>
  <si>
    <t>NGUYỄN VÕ NGUYÊN TUẤN</t>
  </si>
  <si>
    <t>NGUYỄN CHÍ LINH</t>
  </si>
  <si>
    <t>HUỲNH ĐỨC HÓA</t>
  </si>
  <si>
    <t>NGÔ VĂN HUY</t>
  </si>
  <si>
    <t>NGUYỄN THANH DƯƠNG</t>
  </si>
  <si>
    <t>MẠC VĂN ANH</t>
  </si>
  <si>
    <t>Nguyễn Thị Minh Thi</t>
  </si>
  <si>
    <t>Trương Tiến Vũ</t>
  </si>
  <si>
    <t>Lê Thanh Long</t>
  </si>
  <si>
    <t>Trần Thị Thanh Lan</t>
  </si>
  <si>
    <t>Võ Văn Lường</t>
  </si>
  <si>
    <t>Phạm An Bình</t>
  </si>
  <si>
    <t>Đặng Việt Hùng</t>
  </si>
  <si>
    <t>Huỳnh Bá Diệu</t>
  </si>
  <si>
    <t>Nguyễn Đăng Quang Huy</t>
  </si>
  <si>
    <t>Phạm Văn Dược</t>
  </si>
  <si>
    <t>Mai Thị An Ninh</t>
  </si>
  <si>
    <t>Trần Huệ Chi</t>
  </si>
  <si>
    <t>Đỗ Thành Bảo Ngọc</t>
  </si>
  <si>
    <t>Trần Kim Sanh</t>
  </si>
  <si>
    <t>Pham An Bình</t>
  </si>
  <si>
    <t>Nguyễn Quang Ánh</t>
  </si>
  <si>
    <t>Nguyễn Thanh Trung</t>
  </si>
  <si>
    <t>GiẢNG VIÊN</t>
  </si>
  <si>
    <t>BỘ MÔN</t>
  </si>
  <si>
    <t>SỐ SV HD</t>
  </si>
  <si>
    <t>SỐ SV PB</t>
  </si>
  <si>
    <t>CNPM</t>
  </si>
  <si>
    <t>CSTH</t>
  </si>
  <si>
    <t>CNTT</t>
  </si>
  <si>
    <t>Nguyễn Dũng</t>
  </si>
  <si>
    <t>HTTT</t>
  </si>
  <si>
    <t>ĐTQT</t>
  </si>
  <si>
    <t>Huỳnh Đức Việt</t>
  </si>
  <si>
    <t>CSE</t>
  </si>
  <si>
    <t>TTĐBCL</t>
  </si>
  <si>
    <t>Nguyễn Minh Nhật</t>
  </si>
  <si>
    <t xml:space="preserve">Tổng  </t>
  </si>
  <si>
    <t>TÊN GIẢNG VIÊN</t>
  </si>
  <si>
    <t>Đơn Vị</t>
  </si>
  <si>
    <t>SỐ ĐT</t>
  </si>
  <si>
    <t>Email</t>
  </si>
  <si>
    <t>ĐẶNG VIỆT HÙNG</t>
  </si>
  <si>
    <t xml:space="preserve">NGUYỄN QUANG ÁNH </t>
  </si>
  <si>
    <t>0983954945</t>
  </si>
  <si>
    <t>TRẦN HUỆ CHI</t>
  </si>
  <si>
    <t>0983751077</t>
  </si>
  <si>
    <t>HUỲNH BÁ DIỆU</t>
  </si>
  <si>
    <t>0914146868</t>
  </si>
  <si>
    <t>TRẦN THỊ THANH LAN</t>
  </si>
  <si>
    <t>0905061575</t>
  </si>
  <si>
    <t>LÊ THANH LONG</t>
  </si>
  <si>
    <t>0905885285</t>
  </si>
  <si>
    <t>VÕ VĂN LƯỜNG</t>
  </si>
  <si>
    <t>0905511676</t>
  </si>
  <si>
    <t>ĐỖ THÀNH BẢO NGỌC</t>
  </si>
  <si>
    <t>0905892893</t>
  </si>
  <si>
    <t>NGUYỄN MINH NHẬT</t>
  </si>
  <si>
    <t>0905125143</t>
  </si>
  <si>
    <t>NGUYỄN TẤN THUẬN</t>
  </si>
  <si>
    <t>0905626276</t>
  </si>
  <si>
    <t>TRẦN THỊ THÚY TRINH</t>
  </si>
  <si>
    <t>0932594369</t>
  </si>
  <si>
    <t>TRƯƠNG TIẾN VŨ</t>
  </si>
  <si>
    <t>0914083188</t>
  </si>
  <si>
    <t>PHẠM VĂN DƯỢC</t>
  </si>
  <si>
    <t>0905402598</t>
  </si>
  <si>
    <t>NGUYỄN ĐỨC MẬN</t>
  </si>
  <si>
    <t>0904235945</t>
  </si>
  <si>
    <t>NGUYỄN THỊ MINH THI</t>
  </si>
  <si>
    <t>01223569978</t>
  </si>
  <si>
    <t>PHẠM AN BÌNH</t>
  </si>
  <si>
    <t>0914.240.919</t>
  </si>
  <si>
    <t>NGUYỄN DŨNG</t>
  </si>
  <si>
    <t>0905222507</t>
  </si>
  <si>
    <t>TRẦN KIM SANH</t>
  </si>
  <si>
    <t>NGUYỄN THANH TRUNG</t>
  </si>
  <si>
    <t>ĐBCL</t>
  </si>
  <si>
    <t>MAI THỊ AN NINH</t>
  </si>
  <si>
    <t>NGUYỄN ĐĂNG QUANG HUY</t>
  </si>
  <si>
    <t>LÊ THỊ NGỌC VÂN</t>
  </si>
  <si>
    <t>0935680585</t>
  </si>
  <si>
    <t>TRẦN BÀN THẠCH</t>
  </si>
  <si>
    <t>TTTHDT</t>
  </si>
  <si>
    <t>01234.27.09.79</t>
  </si>
  <si>
    <t>NGUYỄN MẠNH ĐỨC</t>
  </si>
  <si>
    <t>HUỲNH ĐỨC VIỆT</t>
  </si>
  <si>
    <t xml:space="preserve">phanlong92@gmail.com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</si>
</sst>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rgb="FF000000"/>
      <name val="Arial"/>
    </font>
    <font>
      <sz val="10"/>
      <name val="Arial"/>
    </font>
    <font>
      <sz val="10"/>
      <color rgb="FF000000"/>
      <name val="Arial"/>
    </font>
    <font>
      <sz val="10"/>
      <color rgb="FF222222"/>
      <name val="Arial"/>
    </font>
    <font>
      <sz val="9"/>
      <color rgb="FF4B4F56"/>
      <name val="Arial"/>
    </font>
    <font>
      <sz val="12"/>
      <color rgb="FF000000"/>
      <name val="Segoe UI"/>
      <family val="2"/>
      <charset val="163"/>
    </font>
    <font>
      <sz val="10"/>
      <name val="Arial"/>
      <family val="2"/>
      <charset val="163"/>
    </font>
    <font>
      <sz val="10"/>
      <color rgb="FF000000"/>
      <name val="Arial"/>
      <family val="2"/>
      <charset val="163"/>
    </font>
    <font>
      <sz val="10"/>
      <color rgb="FF000000"/>
      <name val="Segoe UI"/>
      <family val="2"/>
      <charset val="163"/>
    </font>
    <font>
      <b/>
      <sz val="12"/>
      <name val="Times New Roman"/>
      <family val="1"/>
    </font>
    <font>
      <sz val="10"/>
      <name val="Arial"/>
      <family val="2"/>
    </font>
    <font>
      <sz val="12"/>
      <name val="Times New Roman"/>
      <family val="1"/>
    </font>
    <font>
      <sz val="10"/>
      <name val="Times New Roman"/>
    </font>
    <font>
      <u/>
      <sz val="11"/>
      <color rgb="FF0000FF"/>
      <name val="Times"/>
    </font>
    <font>
      <sz val="11"/>
      <name val="Times New Roman"/>
    </font>
    <font>
      <b/>
      <sz val="10"/>
      <name val="Arial"/>
    </font>
    <font>
      <b/>
      <sz val="11"/>
      <name val="Times New Roman"/>
    </font>
    <font>
      <u/>
      <sz val="10"/>
      <color theme="10"/>
      <name val="Arial"/>
    </font>
  </fonts>
  <fills count="8">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F1F0F0"/>
        <bgColor rgb="FFF1F0F0"/>
      </patternFill>
    </fill>
    <fill>
      <patternFill patternType="solid">
        <fgColor rgb="FFFFFFFF"/>
        <bgColor indexed="64"/>
      </patternFill>
    </fill>
    <fill>
      <patternFill patternType="solid">
        <fgColor rgb="FFFFCC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rgb="FF993366"/>
      </right>
      <top/>
      <bottom style="medium">
        <color rgb="FF993366"/>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3">
    <xf numFmtId="0" fontId="0" fillId="0" borderId="0"/>
    <xf numFmtId="0" fontId="10" fillId="0" borderId="0"/>
    <xf numFmtId="0" fontId="17" fillId="0" borderId="0" applyNumberFormat="0" applyFill="0" applyBorder="0" applyAlignment="0" applyProtection="0"/>
  </cellStyleXfs>
  <cellXfs count="124">
    <xf numFmtId="0" fontId="0" fillId="0" borderId="0" xfId="0" applyFont="1" applyAlignment="1"/>
    <xf numFmtId="0" fontId="1" fillId="2" borderId="1" xfId="0" applyFont="1" applyFill="1" applyBorder="1" applyAlignment="1"/>
    <xf numFmtId="0" fontId="1" fillId="0" borderId="1" xfId="0" applyFont="1" applyBorder="1" applyAlignment="1"/>
    <xf numFmtId="0" fontId="1" fillId="0" borderId="0" xfId="0" applyFont="1" applyAlignment="1"/>
    <xf numFmtId="0" fontId="2" fillId="2" borderId="1" xfId="0" applyFont="1" applyFill="1" applyBorder="1" applyAlignment="1"/>
    <xf numFmtId="0" fontId="1" fillId="2" borderId="1" xfId="0" applyFont="1" applyFill="1" applyBorder="1" applyAlignment="1">
      <alignment horizontal="left"/>
    </xf>
    <xf numFmtId="0" fontId="1" fillId="4" borderId="0" xfId="0" applyFont="1" applyFill="1" applyAlignment="1"/>
    <xf numFmtId="0" fontId="1" fillId="4" borderId="1" xfId="0" applyFont="1" applyFill="1" applyBorder="1" applyAlignment="1"/>
    <xf numFmtId="0" fontId="3" fillId="3" borderId="1" xfId="0" applyFont="1" applyFill="1" applyBorder="1" applyAlignment="1"/>
    <xf numFmtId="0" fontId="1" fillId="0" borderId="5" xfId="0" applyFont="1" applyBorder="1" applyAlignment="1"/>
    <xf numFmtId="0" fontId="4" fillId="5" borderId="1" xfId="0" applyFont="1" applyFill="1" applyBorder="1" applyAlignment="1"/>
    <xf numFmtId="0" fontId="0" fillId="3" borderId="1" xfId="0" applyFont="1" applyFill="1" applyBorder="1" applyAlignment="1"/>
    <xf numFmtId="0" fontId="0" fillId="5" borderId="1" xfId="0" applyFont="1" applyFill="1" applyBorder="1" applyAlignment="1"/>
    <xf numFmtId="0" fontId="0" fillId="5" borderId="1" xfId="0" applyFont="1" applyFill="1" applyBorder="1" applyAlignment="1">
      <alignment horizontal="right"/>
    </xf>
    <xf numFmtId="0" fontId="1" fillId="0" borderId="9" xfId="0" applyFont="1" applyBorder="1" applyAlignment="1"/>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vertical="center"/>
    </xf>
    <xf numFmtId="0" fontId="5" fillId="6" borderId="12" xfId="0" applyFont="1" applyFill="1" applyBorder="1" applyAlignment="1">
      <alignment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6" xfId="0" applyFont="1" applyFill="1" applyBorder="1" applyAlignment="1">
      <alignment vertical="center"/>
    </xf>
    <xf numFmtId="0" fontId="5" fillId="6" borderId="15" xfId="0" applyFont="1" applyFill="1" applyBorder="1" applyAlignment="1">
      <alignment vertical="center"/>
    </xf>
    <xf numFmtId="0" fontId="5" fillId="6" borderId="15" xfId="0" applyFont="1" applyFill="1" applyBorder="1" applyAlignment="1">
      <alignment horizontal="center" vertical="center"/>
    </xf>
    <xf numFmtId="0" fontId="5" fillId="7" borderId="15" xfId="0" applyFont="1" applyFill="1" applyBorder="1" applyAlignment="1">
      <alignment horizontal="center" vertical="center" wrapText="1"/>
    </xf>
    <xf numFmtId="0" fontId="5" fillId="7" borderId="15" xfId="0" applyFont="1" applyFill="1" applyBorder="1" applyAlignment="1">
      <alignment vertical="center"/>
    </xf>
    <xf numFmtId="0" fontId="5" fillId="7" borderId="15" xfId="0" applyFont="1" applyFill="1" applyBorder="1" applyAlignment="1">
      <alignment horizontal="center" vertical="center"/>
    </xf>
    <xf numFmtId="0" fontId="5" fillId="6" borderId="17" xfId="0" applyFont="1" applyFill="1" applyBorder="1" applyAlignment="1">
      <alignment horizontal="center" vertical="center"/>
    </xf>
    <xf numFmtId="0" fontId="5" fillId="7" borderId="16" xfId="0" applyFont="1" applyFill="1" applyBorder="1" applyAlignment="1">
      <alignment vertical="center"/>
    </xf>
    <xf numFmtId="0" fontId="1" fillId="0" borderId="0" xfId="0" applyFont="1" applyBorder="1" applyAlignment="1"/>
    <xf numFmtId="0" fontId="6" fillId="0" borderId="1" xfId="0" applyFont="1" applyBorder="1" applyAlignment="1"/>
    <xf numFmtId="0" fontId="1" fillId="2" borderId="2" xfId="0" applyFont="1" applyFill="1" applyBorder="1" applyAlignment="1"/>
    <xf numFmtId="0" fontId="2" fillId="2" borderId="5" xfId="0" applyFont="1" applyFill="1" applyBorder="1" applyAlignment="1"/>
    <xf numFmtId="0" fontId="1" fillId="2" borderId="20" xfId="0" applyFont="1" applyFill="1" applyBorder="1" applyAlignment="1"/>
    <xf numFmtId="0" fontId="0" fillId="0" borderId="19" xfId="0" applyFont="1" applyBorder="1" applyAlignment="1"/>
    <xf numFmtId="0" fontId="1" fillId="2" borderId="5" xfId="0" applyFont="1" applyFill="1" applyBorder="1" applyAlignment="1"/>
    <xf numFmtId="0" fontId="7" fillId="0" borderId="19" xfId="0" applyFont="1" applyBorder="1" applyAlignment="1"/>
    <xf numFmtId="0" fontId="8" fillId="6" borderId="0" xfId="0" applyFont="1" applyFill="1" applyAlignment="1">
      <alignment vertical="center" wrapText="1"/>
    </xf>
    <xf numFmtId="0" fontId="8" fillId="6" borderId="21" xfId="0" applyFont="1" applyFill="1" applyBorder="1" applyAlignment="1">
      <alignment vertical="center" wrapText="1"/>
    </xf>
    <xf numFmtId="14" fontId="8" fillId="6" borderId="21" xfId="0" applyNumberFormat="1" applyFont="1" applyFill="1" applyBorder="1" applyAlignment="1">
      <alignment vertical="center" wrapText="1"/>
    </xf>
    <xf numFmtId="0" fontId="7" fillId="0" borderId="22" xfId="0" applyFont="1" applyBorder="1" applyAlignment="1"/>
    <xf numFmtId="0" fontId="7" fillId="0" borderId="23" xfId="0" applyFont="1" applyBorder="1" applyAlignment="1"/>
    <xf numFmtId="0" fontId="7" fillId="0" borderId="24" xfId="0" applyFont="1" applyBorder="1" applyAlignment="1"/>
    <xf numFmtId="0" fontId="8" fillId="6" borderId="25" xfId="0" applyFont="1" applyFill="1" applyBorder="1" applyAlignment="1">
      <alignment vertical="center" wrapText="1"/>
    </xf>
    <xf numFmtId="0" fontId="8" fillId="6" borderId="26" xfId="0" applyFont="1" applyFill="1" applyBorder="1" applyAlignment="1">
      <alignment vertical="center" wrapText="1"/>
    </xf>
    <xf numFmtId="0" fontId="8" fillId="6" borderId="27" xfId="0" applyFont="1" applyFill="1" applyBorder="1" applyAlignment="1">
      <alignment vertical="center" wrapText="1"/>
    </xf>
    <xf numFmtId="0" fontId="8" fillId="6" borderId="28" xfId="0" applyFont="1" applyFill="1" applyBorder="1" applyAlignment="1">
      <alignment vertical="center" wrapText="1"/>
    </xf>
    <xf numFmtId="14" fontId="8" fillId="6" borderId="28" xfId="0" applyNumberFormat="1" applyFont="1" applyFill="1" applyBorder="1" applyAlignment="1">
      <alignment vertical="center" wrapText="1"/>
    </xf>
    <xf numFmtId="0" fontId="8" fillId="6" borderId="29" xfId="0" applyFont="1" applyFill="1" applyBorder="1" applyAlignment="1">
      <alignment vertical="center" wrapText="1"/>
    </xf>
    <xf numFmtId="0" fontId="8" fillId="6" borderId="0" xfId="0" applyFont="1" applyFill="1" applyAlignment="1">
      <alignment horizontal="right" vertical="center" wrapText="1"/>
    </xf>
    <xf numFmtId="0" fontId="8" fillId="6" borderId="0" xfId="0" applyFont="1" applyFill="1" applyAlignment="1">
      <alignment horizontal="left" vertical="center" wrapText="1"/>
    </xf>
    <xf numFmtId="0" fontId="7" fillId="0" borderId="18" xfId="0" applyFont="1" applyBorder="1" applyAlignment="1"/>
    <xf numFmtId="0" fontId="9" fillId="0" borderId="21" xfId="0" applyFont="1" applyFill="1" applyBorder="1" applyAlignment="1">
      <alignment horizontal="center" vertical="center"/>
    </xf>
    <xf numFmtId="0" fontId="9" fillId="0" borderId="21" xfId="0" applyNumberFormat="1" applyFont="1" applyBorder="1" applyAlignment="1">
      <alignment horizontal="center" vertical="center"/>
    </xf>
    <xf numFmtId="0" fontId="9" fillId="0" borderId="21" xfId="1" applyFont="1" applyBorder="1" applyAlignment="1">
      <alignment horizontal="center" vertical="center"/>
    </xf>
    <xf numFmtId="0" fontId="11" fillId="0" borderId="21" xfId="0" applyFont="1" applyBorder="1"/>
    <xf numFmtId="0" fontId="11" fillId="0" borderId="21" xfId="0" applyNumberFormat="1" applyFont="1" applyBorder="1" applyAlignment="1">
      <alignment horizontal="center"/>
    </xf>
    <xf numFmtId="0" fontId="1" fillId="0" borderId="1" xfId="0" applyFont="1" applyBorder="1"/>
    <xf numFmtId="0" fontId="1" fillId="4" borderId="5" xfId="0" applyFont="1" applyFill="1" applyBorder="1" applyAlignment="1"/>
    <xf numFmtId="0" fontId="1" fillId="2" borderId="21" xfId="0" applyFont="1" applyFill="1" applyBorder="1" applyAlignment="1"/>
    <xf numFmtId="0" fontId="7" fillId="0" borderId="21" xfId="0" applyFont="1" applyBorder="1" applyAlignment="1"/>
    <xf numFmtId="0" fontId="0" fillId="0" borderId="21" xfId="0" applyFont="1" applyBorder="1" applyAlignment="1"/>
    <xf numFmtId="0" fontId="7" fillId="0" borderId="21" xfId="0" applyFont="1" applyFill="1" applyBorder="1" applyAlignment="1"/>
    <xf numFmtId="0" fontId="0" fillId="3" borderId="0" xfId="0" applyFont="1" applyFill="1" applyAlignment="1">
      <alignment horizontal="left"/>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4" xfId="0" applyFont="1" applyBorder="1"/>
    <xf numFmtId="0" fontId="1" fillId="0" borderId="33" xfId="0" applyFont="1" applyBorder="1" applyAlignment="1">
      <alignment horizontal="center" vertical="center"/>
    </xf>
    <xf numFmtId="0" fontId="1" fillId="0" borderId="34" xfId="0" applyFont="1" applyBorder="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6" xfId="0" applyFont="1" applyBorder="1" applyAlignment="1">
      <alignment vertical="top"/>
    </xf>
    <xf numFmtId="0" fontId="1" fillId="0" borderId="7" xfId="0" applyFont="1" applyBorder="1"/>
    <xf numFmtId="0" fontId="1" fillId="0" borderId="8" xfId="0" applyFont="1" applyBorder="1"/>
    <xf numFmtId="0" fontId="1" fillId="0" borderId="35" xfId="0" applyFont="1" applyBorder="1"/>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2" fillId="0" borderId="1" xfId="0" applyFont="1" applyBorder="1" applyAlignment="1">
      <alignment horizontal="center" vertical="top" wrapText="1"/>
    </xf>
    <xf numFmtId="0" fontId="12" fillId="0" borderId="1" xfId="0" applyFont="1" applyBorder="1" applyAlignment="1">
      <alignment horizontal="left" vertical="top" wrapText="1"/>
    </xf>
    <xf numFmtId="0" fontId="13" fillId="0" borderId="1" xfId="0" applyFont="1" applyBorder="1"/>
    <xf numFmtId="0" fontId="14" fillId="0" borderId="1" xfId="0" applyFont="1" applyBorder="1" applyAlignment="1">
      <alignment horizontal="center" vertical="top"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vertical="center"/>
    </xf>
    <xf numFmtId="0" fontId="1" fillId="0" borderId="1" xfId="0" applyFont="1" applyBorder="1" applyAlignment="1">
      <alignment horizontal="center"/>
    </xf>
    <xf numFmtId="0" fontId="15" fillId="0" borderId="1" xfId="0" applyFont="1" applyBorder="1" applyAlignment="1">
      <alignment horizontal="center" vertical="center"/>
    </xf>
    <xf numFmtId="0" fontId="1" fillId="0" borderId="2" xfId="0" applyFont="1" applyBorder="1"/>
    <xf numFmtId="0" fontId="1" fillId="0" borderId="2" xfId="0" applyFont="1" applyBorder="1" applyAlignment="1">
      <alignment horizontal="center"/>
    </xf>
    <xf numFmtId="0" fontId="13" fillId="0" borderId="2" xfId="0" applyFont="1" applyBorder="1"/>
    <xf numFmtId="0" fontId="1" fillId="0" borderId="21" xfId="0" applyFont="1" applyBorder="1"/>
    <xf numFmtId="0" fontId="1" fillId="0" borderId="21" xfId="0" applyFont="1" applyBorder="1" applyAlignment="1">
      <alignment horizontal="center" vertical="center"/>
    </xf>
    <xf numFmtId="0" fontId="17" fillId="0" borderId="21" xfId="2" applyBorder="1"/>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mailto:baongocdt@gmail.com" TargetMode="External"/><Relationship Id="rId13" Type="http://schemas.openxmlformats.org/officeDocument/2006/relationships/hyperlink" Target="mailto:duocphv@gmail.com" TargetMode="External"/><Relationship Id="rId18" Type="http://schemas.openxmlformats.org/officeDocument/2006/relationships/hyperlink" Target="mailto:sanhtk@yahoo.com" TargetMode="External"/><Relationship Id="rId26" Type="http://schemas.openxmlformats.org/officeDocument/2006/relationships/hyperlink" Target="mailto:phanlong92@gmail.com" TargetMode="External"/><Relationship Id="rId3" Type="http://schemas.openxmlformats.org/officeDocument/2006/relationships/hyperlink" Target="mailto:tranhuechidt@gmail.com" TargetMode="External"/><Relationship Id="rId21" Type="http://schemas.openxmlformats.org/officeDocument/2006/relationships/hyperlink" Target="mailto:huyndq@duytan.edu.vn" TargetMode="External"/><Relationship Id="rId7" Type="http://schemas.openxmlformats.org/officeDocument/2006/relationships/hyperlink" Target="mailto:vovanluong@duytan.edu.vn" TargetMode="External"/><Relationship Id="rId12" Type="http://schemas.openxmlformats.org/officeDocument/2006/relationships/hyperlink" Target="mailto:vudalat@yahoo.com" TargetMode="External"/><Relationship Id="rId17" Type="http://schemas.openxmlformats.org/officeDocument/2006/relationships/hyperlink" Target="mailto:dungetic@gmail.com" TargetMode="External"/><Relationship Id="rId25" Type="http://schemas.openxmlformats.org/officeDocument/2006/relationships/hyperlink" Target="mailto:huynhducviet@duytan.edu.vn" TargetMode="External"/><Relationship Id="rId2" Type="http://schemas.openxmlformats.org/officeDocument/2006/relationships/hyperlink" Target="mailto:qanhscaro@yahoo.com" TargetMode="External"/><Relationship Id="rId16" Type="http://schemas.openxmlformats.org/officeDocument/2006/relationships/hyperlink" Target="mailto:anbinhdn@gmail.com" TargetMode="External"/><Relationship Id="rId20" Type="http://schemas.openxmlformats.org/officeDocument/2006/relationships/hyperlink" Target="mailto:mninh01@gmail.com" TargetMode="External"/><Relationship Id="rId1" Type="http://schemas.openxmlformats.org/officeDocument/2006/relationships/hyperlink" Target="mailto:dangviethungha@gmail.com" TargetMode="External"/><Relationship Id="rId6" Type="http://schemas.openxmlformats.org/officeDocument/2006/relationships/hyperlink" Target="mailto:lthanhlong@gmail.com" TargetMode="External"/><Relationship Id="rId11" Type="http://schemas.openxmlformats.org/officeDocument/2006/relationships/hyperlink" Target="mailto:thuytrinh85@gmail.com" TargetMode="External"/><Relationship Id="rId24" Type="http://schemas.openxmlformats.org/officeDocument/2006/relationships/hyperlink" Target="mailto:ducnm@duytan.edu.vn" TargetMode="External"/><Relationship Id="rId5" Type="http://schemas.openxmlformats.org/officeDocument/2006/relationships/hyperlink" Target="mailto:thanhlantt@gmail.com" TargetMode="External"/><Relationship Id="rId15" Type="http://schemas.openxmlformats.org/officeDocument/2006/relationships/hyperlink" Target="mailto:thimtnguyen2005@yahoo.com" TargetMode="External"/><Relationship Id="rId23" Type="http://schemas.openxmlformats.org/officeDocument/2006/relationships/hyperlink" Target="mailto:tranbanthach@gmail.com" TargetMode="External"/><Relationship Id="rId10" Type="http://schemas.openxmlformats.org/officeDocument/2006/relationships/hyperlink" Target="mailto:thuanr@yahoo.com" TargetMode="External"/><Relationship Id="rId19" Type="http://schemas.openxmlformats.org/officeDocument/2006/relationships/hyperlink" Target="mailto:thanhtrung05@gmail.com" TargetMode="External"/><Relationship Id="rId4" Type="http://schemas.openxmlformats.org/officeDocument/2006/relationships/hyperlink" Target="mailto:dieuhb@gmail.com" TargetMode="External"/><Relationship Id="rId9" Type="http://schemas.openxmlformats.org/officeDocument/2006/relationships/hyperlink" Target="mailto:nhatnm2010@gmail.com" TargetMode="External"/><Relationship Id="rId14" Type="http://schemas.openxmlformats.org/officeDocument/2006/relationships/hyperlink" Target="mailto:mannd@duytan.edu.vn" TargetMode="External"/><Relationship Id="rId22" Type="http://schemas.openxmlformats.org/officeDocument/2006/relationships/hyperlink" Target="mailto:lengocvan26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5"/>
  <sheetViews>
    <sheetView topLeftCell="F88" workbookViewId="0">
      <selection activeCell="L9" sqref="L9"/>
    </sheetView>
  </sheetViews>
  <sheetFormatPr defaultColWidth="14.42578125" defaultRowHeight="15.75" customHeight="1" x14ac:dyDescent="0.2"/>
  <cols>
    <col min="3" max="3" width="26.85546875" customWidth="1"/>
    <col min="4" max="4" width="44.42578125" customWidth="1"/>
    <col min="5" max="5" width="55" customWidth="1"/>
    <col min="6" max="6" width="11.140625" customWidth="1"/>
    <col min="7" max="7" width="29.140625" customWidth="1"/>
    <col min="10" max="10" width="27.5703125" customWidth="1"/>
  </cols>
  <sheetData>
    <row r="1" spans="2:13" ht="16.5" thickBot="1" x14ac:dyDescent="0.25">
      <c r="B1" s="1" t="s">
        <v>97</v>
      </c>
      <c r="C1" s="1" t="s">
        <v>1</v>
      </c>
      <c r="D1" s="1" t="s">
        <v>2</v>
      </c>
      <c r="E1" s="1" t="s">
        <v>3</v>
      </c>
      <c r="F1" s="1" t="s">
        <v>4</v>
      </c>
      <c r="G1" s="35" t="s">
        <v>162</v>
      </c>
      <c r="I1" s="56" t="s">
        <v>240</v>
      </c>
      <c r="J1" s="57" t="s">
        <v>277</v>
      </c>
      <c r="K1" s="57" t="s">
        <v>278</v>
      </c>
      <c r="L1" s="57" t="s">
        <v>279</v>
      </c>
      <c r="M1" s="58" t="s">
        <v>280</v>
      </c>
    </row>
    <row r="2" spans="2:13" ht="12.75" customHeight="1" thickBot="1" x14ac:dyDescent="0.3">
      <c r="B2" s="2">
        <v>1811115502</v>
      </c>
      <c r="C2" s="2" t="s">
        <v>5</v>
      </c>
      <c r="D2" s="68" t="s">
        <v>6</v>
      </c>
      <c r="E2" s="74" t="s">
        <v>7</v>
      </c>
      <c r="F2" s="71">
        <v>5</v>
      </c>
      <c r="G2" s="55" t="s">
        <v>165</v>
      </c>
      <c r="I2" s="59">
        <v>1</v>
      </c>
      <c r="J2" s="59" t="s">
        <v>263</v>
      </c>
      <c r="K2" s="59" t="s">
        <v>281</v>
      </c>
      <c r="L2" s="60">
        <f t="shared" ref="L2:L23" si="0">COUNTIF($G$2:$G$114,J2)</f>
        <v>4</v>
      </c>
      <c r="M2" s="60">
        <f>COUNTIF($H$7:$H$38,J2)</f>
        <v>0</v>
      </c>
    </row>
    <row r="3" spans="2:13" ht="16.5" thickBot="1" x14ac:dyDescent="0.3">
      <c r="B3" s="2">
        <v>1810115498</v>
      </c>
      <c r="C3" s="2" t="s">
        <v>8</v>
      </c>
      <c r="D3" s="69"/>
      <c r="E3" s="75"/>
      <c r="F3" s="72"/>
      <c r="G3" s="55" t="s">
        <v>165</v>
      </c>
      <c r="I3" s="59">
        <v>2</v>
      </c>
      <c r="J3" s="59" t="s">
        <v>163</v>
      </c>
      <c r="K3" s="59" t="s">
        <v>281</v>
      </c>
      <c r="L3" s="60">
        <f t="shared" si="0"/>
        <v>5</v>
      </c>
      <c r="M3" s="60">
        <f>COUNTIF($H$7:$H$38,J3)</f>
        <v>0</v>
      </c>
    </row>
    <row r="4" spans="2:13" ht="16.5" customHeight="1" thickBot="1" x14ac:dyDescent="0.3">
      <c r="B4" s="2">
        <v>2127121051</v>
      </c>
      <c r="C4" s="2" t="s">
        <v>9</v>
      </c>
      <c r="D4" s="69"/>
      <c r="E4" s="75"/>
      <c r="F4" s="72"/>
      <c r="G4" s="55" t="s">
        <v>165</v>
      </c>
      <c r="I4" s="59">
        <v>3</v>
      </c>
      <c r="J4" s="59" t="s">
        <v>265</v>
      </c>
      <c r="K4" s="59" t="s">
        <v>281</v>
      </c>
      <c r="L4" s="60">
        <f t="shared" si="0"/>
        <v>6</v>
      </c>
      <c r="M4" s="60"/>
    </row>
    <row r="5" spans="2:13" ht="18" customHeight="1" thickBot="1" x14ac:dyDescent="0.3">
      <c r="B5" s="3">
        <v>171136415</v>
      </c>
      <c r="C5" s="3" t="s">
        <v>10</v>
      </c>
      <c r="D5" s="69"/>
      <c r="E5" s="75"/>
      <c r="F5" s="72"/>
      <c r="G5" s="55" t="s">
        <v>165</v>
      </c>
      <c r="I5" s="59">
        <v>4</v>
      </c>
      <c r="J5" s="59" t="s">
        <v>165</v>
      </c>
      <c r="K5" s="59" t="s">
        <v>281</v>
      </c>
      <c r="L5" s="60">
        <f t="shared" si="0"/>
        <v>6</v>
      </c>
      <c r="M5" s="60">
        <f t="shared" ref="M5:M11" si="1">COUNTIF($H$7:$H$38,J5)</f>
        <v>0</v>
      </c>
    </row>
    <row r="6" spans="2:13" ht="18" customHeight="1" thickBot="1" x14ac:dyDescent="0.3">
      <c r="B6" s="2">
        <v>1810114529</v>
      </c>
      <c r="C6" s="2" t="s">
        <v>11</v>
      </c>
      <c r="D6" s="70"/>
      <c r="E6" s="76"/>
      <c r="F6" s="73"/>
      <c r="G6" s="55" t="s">
        <v>165</v>
      </c>
      <c r="I6" s="59">
        <v>5</v>
      </c>
      <c r="J6" s="59" t="s">
        <v>269</v>
      </c>
      <c r="K6" s="59" t="s">
        <v>282</v>
      </c>
      <c r="L6" s="60">
        <f t="shared" si="0"/>
        <v>3</v>
      </c>
      <c r="M6" s="60">
        <f t="shared" si="1"/>
        <v>0</v>
      </c>
    </row>
    <row r="7" spans="2:13" x14ac:dyDescent="0.25">
      <c r="B7" s="4" t="s">
        <v>0</v>
      </c>
      <c r="C7" s="4" t="s">
        <v>1</v>
      </c>
      <c r="D7" s="4" t="s">
        <v>2</v>
      </c>
      <c r="E7" s="4" t="s">
        <v>3</v>
      </c>
      <c r="F7" s="36" t="s">
        <v>4</v>
      </c>
      <c r="G7" s="37" t="s">
        <v>162</v>
      </c>
      <c r="I7" s="59">
        <v>6</v>
      </c>
      <c r="J7" s="59" t="s">
        <v>261</v>
      </c>
      <c r="K7" s="59" t="s">
        <v>283</v>
      </c>
      <c r="L7" s="60">
        <f t="shared" si="0"/>
        <v>4</v>
      </c>
      <c r="M7" s="60">
        <f t="shared" si="1"/>
        <v>0</v>
      </c>
    </row>
    <row r="8" spans="2:13" ht="20.25" hidden="1" customHeight="1" x14ac:dyDescent="0.25">
      <c r="B8" s="2"/>
      <c r="C8" s="2"/>
      <c r="D8" s="74" t="s">
        <v>12</v>
      </c>
      <c r="E8" s="77" t="s">
        <v>13</v>
      </c>
      <c r="F8" s="80">
        <v>4</v>
      </c>
      <c r="G8" s="38"/>
      <c r="I8" s="59">
        <v>7</v>
      </c>
      <c r="J8" s="59" t="s">
        <v>284</v>
      </c>
      <c r="K8" s="59" t="s">
        <v>282</v>
      </c>
      <c r="L8" s="60">
        <f t="shared" si="0"/>
        <v>0</v>
      </c>
      <c r="M8" s="60">
        <f t="shared" si="1"/>
        <v>0</v>
      </c>
    </row>
    <row r="9" spans="2:13" ht="20.25" customHeight="1" x14ac:dyDescent="0.25">
      <c r="B9" s="2">
        <v>2127121065</v>
      </c>
      <c r="C9" s="2" t="s">
        <v>14</v>
      </c>
      <c r="D9" s="75"/>
      <c r="E9" s="78"/>
      <c r="F9" s="81"/>
      <c r="G9" s="40" t="s">
        <v>261</v>
      </c>
      <c r="I9" s="59">
        <v>8</v>
      </c>
      <c r="J9" s="59" t="s">
        <v>262</v>
      </c>
      <c r="K9" s="59" t="s">
        <v>285</v>
      </c>
      <c r="L9" s="60">
        <f t="shared" si="0"/>
        <v>4</v>
      </c>
      <c r="M9" s="60">
        <f t="shared" si="1"/>
        <v>0</v>
      </c>
    </row>
    <row r="10" spans="2:13" ht="22.5" customHeight="1" x14ac:dyDescent="0.25">
      <c r="B10" s="2">
        <v>2127121067</v>
      </c>
      <c r="C10" s="2" t="s">
        <v>15</v>
      </c>
      <c r="D10" s="75"/>
      <c r="E10" s="78"/>
      <c r="F10" s="81"/>
      <c r="G10" s="40" t="s">
        <v>261</v>
      </c>
      <c r="I10" s="59">
        <v>9</v>
      </c>
      <c r="J10" s="59" t="s">
        <v>271</v>
      </c>
      <c r="K10" s="59" t="s">
        <v>285</v>
      </c>
      <c r="L10" s="60">
        <f t="shared" si="0"/>
        <v>2</v>
      </c>
      <c r="M10" s="60">
        <f t="shared" si="1"/>
        <v>0</v>
      </c>
    </row>
    <row r="11" spans="2:13" ht="24" customHeight="1" x14ac:dyDescent="0.25">
      <c r="B11" s="2">
        <v>2127121035</v>
      </c>
      <c r="C11" s="2" t="s">
        <v>16</v>
      </c>
      <c r="D11" s="75"/>
      <c r="E11" s="78"/>
      <c r="F11" s="81"/>
      <c r="G11" s="40" t="s">
        <v>261</v>
      </c>
      <c r="I11" s="59">
        <v>10</v>
      </c>
      <c r="J11" s="59" t="s">
        <v>272</v>
      </c>
      <c r="K11" s="59" t="s">
        <v>285</v>
      </c>
      <c r="L11" s="60">
        <f t="shared" si="0"/>
        <v>2</v>
      </c>
      <c r="M11" s="60">
        <f t="shared" si="1"/>
        <v>0</v>
      </c>
    </row>
    <row r="12" spans="2:13" ht="24.75" customHeight="1" thickBot="1" x14ac:dyDescent="0.3">
      <c r="B12" s="2">
        <v>2127121024</v>
      </c>
      <c r="C12" s="2" t="s">
        <v>17</v>
      </c>
      <c r="D12" s="76"/>
      <c r="E12" s="79"/>
      <c r="F12" s="82"/>
      <c r="G12" s="40" t="s">
        <v>261</v>
      </c>
      <c r="I12" s="59">
        <v>11</v>
      </c>
      <c r="J12" s="59" t="s">
        <v>275</v>
      </c>
      <c r="K12" s="59" t="s">
        <v>285</v>
      </c>
      <c r="L12" s="60">
        <f t="shared" si="0"/>
        <v>2</v>
      </c>
      <c r="M12" s="60">
        <f>COUNTIF($H$7:$H$38,J19)</f>
        <v>0</v>
      </c>
    </row>
    <row r="13" spans="2:13" x14ac:dyDescent="0.25">
      <c r="B13" s="1" t="s">
        <v>0</v>
      </c>
      <c r="C13" s="1" t="s">
        <v>1</v>
      </c>
      <c r="D13" s="5" t="s">
        <v>2</v>
      </c>
      <c r="E13" s="1" t="s">
        <v>3</v>
      </c>
      <c r="F13" s="39" t="s">
        <v>4</v>
      </c>
      <c r="G13" s="37" t="s">
        <v>162</v>
      </c>
      <c r="I13" s="59">
        <v>12</v>
      </c>
      <c r="J13" s="59" t="s">
        <v>260</v>
      </c>
      <c r="K13" s="59" t="s">
        <v>283</v>
      </c>
      <c r="L13" s="60">
        <f t="shared" si="0"/>
        <v>6</v>
      </c>
      <c r="M13" s="60">
        <f>COUNTIF($H$7:$H$38,J13)</f>
        <v>0</v>
      </c>
    </row>
    <row r="14" spans="2:13" ht="12.75" customHeight="1" x14ac:dyDescent="0.25">
      <c r="B14" s="2">
        <v>2127121028</v>
      </c>
      <c r="C14" s="2" t="s">
        <v>18</v>
      </c>
      <c r="D14" s="74" t="s">
        <v>19</v>
      </c>
      <c r="E14" s="90" t="s">
        <v>20</v>
      </c>
      <c r="F14" s="71">
        <v>5</v>
      </c>
      <c r="G14" s="38" t="s">
        <v>260</v>
      </c>
      <c r="I14" s="59">
        <v>13</v>
      </c>
      <c r="J14" s="59" t="s">
        <v>267</v>
      </c>
      <c r="K14" s="59" t="s">
        <v>286</v>
      </c>
      <c r="L14" s="60">
        <f t="shared" si="0"/>
        <v>3</v>
      </c>
      <c r="M14" s="60">
        <f>COUNTIF($H$7:$H$38,J14)</f>
        <v>0</v>
      </c>
    </row>
    <row r="15" spans="2:13" x14ac:dyDescent="0.25">
      <c r="B15" s="2">
        <v>2126121043</v>
      </c>
      <c r="C15" s="2" t="s">
        <v>21</v>
      </c>
      <c r="D15" s="75"/>
      <c r="E15" s="91"/>
      <c r="F15" s="72"/>
      <c r="G15" s="38" t="s">
        <v>260</v>
      </c>
      <c r="I15" s="59">
        <v>14</v>
      </c>
      <c r="J15" s="59" t="s">
        <v>273</v>
      </c>
      <c r="K15" s="59" t="s">
        <v>286</v>
      </c>
      <c r="L15" s="60">
        <f t="shared" si="0"/>
        <v>2</v>
      </c>
      <c r="M15" s="60">
        <f>COUNTIF($H$7:$H$38,J15)</f>
        <v>0</v>
      </c>
    </row>
    <row r="16" spans="2:13" x14ac:dyDescent="0.25">
      <c r="B16" s="2">
        <v>2126121052</v>
      </c>
      <c r="C16" s="2" t="s">
        <v>22</v>
      </c>
      <c r="D16" s="75"/>
      <c r="E16" s="91"/>
      <c r="F16" s="72"/>
      <c r="G16" s="38" t="s">
        <v>260</v>
      </c>
      <c r="I16" s="59">
        <v>15</v>
      </c>
      <c r="J16" s="61" t="s">
        <v>264</v>
      </c>
      <c r="K16" s="59"/>
      <c r="L16" s="60">
        <f t="shared" si="0"/>
        <v>4</v>
      </c>
      <c r="M16" s="60"/>
    </row>
    <row r="17" spans="2:13" x14ac:dyDescent="0.25">
      <c r="B17" s="2">
        <v>2127121042</v>
      </c>
      <c r="C17" s="2" t="s">
        <v>23</v>
      </c>
      <c r="D17" s="75"/>
      <c r="E17" s="91"/>
      <c r="F17" s="72"/>
      <c r="G17" s="38" t="s">
        <v>260</v>
      </c>
      <c r="I17" s="59">
        <v>16</v>
      </c>
      <c r="J17" s="59" t="s">
        <v>287</v>
      </c>
      <c r="K17" s="59" t="s">
        <v>288</v>
      </c>
      <c r="L17" s="60">
        <f t="shared" si="0"/>
        <v>0</v>
      </c>
      <c r="M17" s="60">
        <f>COUNTIF($H$7:$H$38,J17)</f>
        <v>0</v>
      </c>
    </row>
    <row r="18" spans="2:13" x14ac:dyDescent="0.25">
      <c r="B18" s="2">
        <v>2127121041</v>
      </c>
      <c r="C18" s="2" t="s">
        <v>24</v>
      </c>
      <c r="D18" s="76"/>
      <c r="E18" s="92"/>
      <c r="F18" s="73"/>
      <c r="G18" s="38" t="s">
        <v>260</v>
      </c>
      <c r="I18" s="59">
        <v>17</v>
      </c>
      <c r="J18" s="59" t="s">
        <v>270</v>
      </c>
      <c r="K18" s="59" t="s">
        <v>283</v>
      </c>
      <c r="L18" s="60">
        <f t="shared" si="0"/>
        <v>3</v>
      </c>
      <c r="M18" s="60">
        <f>COUNTIF($H$7:$H$38,J18)</f>
        <v>0</v>
      </c>
    </row>
    <row r="19" spans="2:13" x14ac:dyDescent="0.25">
      <c r="B19" s="1" t="s">
        <v>0</v>
      </c>
      <c r="C19" s="1" t="s">
        <v>1</v>
      </c>
      <c r="D19" s="5" t="s">
        <v>2</v>
      </c>
      <c r="E19" s="1" t="s">
        <v>3</v>
      </c>
      <c r="F19" s="39" t="s">
        <v>4</v>
      </c>
      <c r="G19" s="63" t="s">
        <v>162</v>
      </c>
      <c r="I19" s="59">
        <v>18</v>
      </c>
      <c r="J19" s="59" t="s">
        <v>266</v>
      </c>
      <c r="K19" s="59" t="s">
        <v>283</v>
      </c>
      <c r="L19" s="60">
        <f t="shared" si="0"/>
        <v>5</v>
      </c>
      <c r="M19" s="60"/>
    </row>
    <row r="20" spans="2:13" ht="12.75" customHeight="1" x14ac:dyDescent="0.25">
      <c r="B20" s="2">
        <v>171135791</v>
      </c>
      <c r="C20" s="2" t="s">
        <v>25</v>
      </c>
      <c r="D20" s="74" t="s">
        <v>26</v>
      </c>
      <c r="E20" s="90" t="s">
        <v>27</v>
      </c>
      <c r="F20" s="93">
        <v>5</v>
      </c>
      <c r="G20" s="64" t="s">
        <v>164</v>
      </c>
      <c r="I20" s="59">
        <v>19</v>
      </c>
      <c r="J20" s="59" t="s">
        <v>276</v>
      </c>
      <c r="K20" s="59" t="s">
        <v>289</v>
      </c>
      <c r="L20" s="60">
        <f t="shared" si="0"/>
        <v>4</v>
      </c>
      <c r="M20" s="60"/>
    </row>
    <row r="21" spans="2:13" x14ac:dyDescent="0.25">
      <c r="B21" s="2">
        <v>2127121033</v>
      </c>
      <c r="C21" s="2" t="s">
        <v>28</v>
      </c>
      <c r="D21" s="75"/>
      <c r="E21" s="91"/>
      <c r="F21" s="94"/>
      <c r="G21" s="64" t="s">
        <v>164</v>
      </c>
      <c r="I21" s="59">
        <v>20</v>
      </c>
      <c r="J21" s="59" t="s">
        <v>268</v>
      </c>
      <c r="K21" s="59" t="s">
        <v>288</v>
      </c>
      <c r="L21" s="60">
        <f t="shared" si="0"/>
        <v>5</v>
      </c>
      <c r="M21" s="60"/>
    </row>
    <row r="22" spans="2:13" x14ac:dyDescent="0.25">
      <c r="B22" s="2">
        <v>2127121064</v>
      </c>
      <c r="C22" s="2" t="s">
        <v>29</v>
      </c>
      <c r="D22" s="75"/>
      <c r="E22" s="91"/>
      <c r="F22" s="94"/>
      <c r="G22" s="64" t="s">
        <v>164</v>
      </c>
      <c r="I22" s="59">
        <v>21</v>
      </c>
      <c r="J22" s="59" t="s">
        <v>290</v>
      </c>
      <c r="K22" s="59" t="s">
        <v>283</v>
      </c>
      <c r="L22" s="60">
        <f t="shared" si="0"/>
        <v>2</v>
      </c>
      <c r="M22" s="60"/>
    </row>
    <row r="23" spans="2:13" x14ac:dyDescent="0.25">
      <c r="B23" s="2">
        <v>2127121034</v>
      </c>
      <c r="C23" s="2" t="s">
        <v>30</v>
      </c>
      <c r="D23" s="75"/>
      <c r="E23" s="91"/>
      <c r="F23" s="94"/>
      <c r="G23" s="64" t="s">
        <v>164</v>
      </c>
      <c r="I23" s="59">
        <v>22</v>
      </c>
      <c r="J23" s="59" t="s">
        <v>164</v>
      </c>
      <c r="K23" s="59" t="s">
        <v>283</v>
      </c>
      <c r="L23" s="60">
        <f t="shared" si="0"/>
        <v>5</v>
      </c>
      <c r="M23" s="60"/>
    </row>
    <row r="24" spans="2:13" x14ac:dyDescent="0.25">
      <c r="B24" s="2">
        <v>161136012</v>
      </c>
      <c r="C24" s="2" t="s">
        <v>31</v>
      </c>
      <c r="D24" s="76"/>
      <c r="E24" s="92"/>
      <c r="F24" s="95"/>
      <c r="G24" s="64" t="s">
        <v>164</v>
      </c>
      <c r="I24" s="59"/>
      <c r="J24" s="59"/>
      <c r="K24" s="59"/>
      <c r="L24" s="60"/>
      <c r="M24" s="60"/>
    </row>
    <row r="25" spans="2:13" x14ac:dyDescent="0.25">
      <c r="B25" s="6" t="s">
        <v>0</v>
      </c>
      <c r="C25" s="6" t="s">
        <v>1</v>
      </c>
      <c r="D25" s="6" t="s">
        <v>2</v>
      </c>
      <c r="E25" s="6" t="s">
        <v>3</v>
      </c>
      <c r="F25" s="6" t="s">
        <v>4</v>
      </c>
      <c r="G25" s="63" t="s">
        <v>162</v>
      </c>
      <c r="I25" s="59"/>
      <c r="J25" s="59"/>
      <c r="K25" s="59" t="s">
        <v>291</v>
      </c>
      <c r="L25" s="60">
        <f>SUM(L2:L24)</f>
        <v>77</v>
      </c>
      <c r="M25" s="60"/>
    </row>
    <row r="26" spans="2:13" ht="12.75" customHeight="1" x14ac:dyDescent="0.2">
      <c r="B26" s="2">
        <v>1811115778</v>
      </c>
      <c r="C26" s="2" t="s">
        <v>32</v>
      </c>
      <c r="D26" s="83" t="s">
        <v>33</v>
      </c>
      <c r="E26" s="96" t="s">
        <v>34</v>
      </c>
      <c r="F26" s="88">
        <v>5</v>
      </c>
      <c r="G26" s="64" t="s">
        <v>163</v>
      </c>
    </row>
    <row r="27" spans="2:13" ht="12.75" x14ac:dyDescent="0.2">
      <c r="B27" s="2">
        <v>161135967</v>
      </c>
      <c r="C27" s="2" t="s">
        <v>35</v>
      </c>
      <c r="D27" s="84"/>
      <c r="E27" s="97"/>
      <c r="F27" s="99"/>
      <c r="G27" s="64" t="s">
        <v>163</v>
      </c>
    </row>
    <row r="28" spans="2:13" ht="12.75" x14ac:dyDescent="0.2">
      <c r="B28" s="2">
        <v>161136869</v>
      </c>
      <c r="C28" s="2" t="s">
        <v>36</v>
      </c>
      <c r="D28" s="84"/>
      <c r="E28" s="97"/>
      <c r="F28" s="99"/>
      <c r="G28" s="64" t="s">
        <v>163</v>
      </c>
    </row>
    <row r="29" spans="2:13" ht="12.75" x14ac:dyDescent="0.2">
      <c r="B29" s="2">
        <v>2124121054</v>
      </c>
      <c r="C29" s="2" t="s">
        <v>37</v>
      </c>
      <c r="D29" s="84"/>
      <c r="E29" s="97"/>
      <c r="F29" s="99"/>
      <c r="G29" s="64" t="s">
        <v>163</v>
      </c>
    </row>
    <row r="30" spans="2:13" ht="15" customHeight="1" x14ac:dyDescent="0.2">
      <c r="B30" s="2">
        <v>2127121047</v>
      </c>
      <c r="C30" s="2" t="s">
        <v>38</v>
      </c>
      <c r="D30" s="85"/>
      <c r="E30" s="98"/>
      <c r="F30" s="100"/>
      <c r="G30" s="64" t="s">
        <v>163</v>
      </c>
    </row>
    <row r="31" spans="2:13" ht="12.75" x14ac:dyDescent="0.2">
      <c r="B31" s="7" t="s">
        <v>0</v>
      </c>
      <c r="C31" s="7" t="s">
        <v>1</v>
      </c>
      <c r="D31" s="7" t="s">
        <v>2</v>
      </c>
      <c r="E31" s="7" t="s">
        <v>3</v>
      </c>
      <c r="F31" s="62" t="s">
        <v>4</v>
      </c>
      <c r="G31" s="63" t="s">
        <v>162</v>
      </c>
    </row>
    <row r="32" spans="2:13" ht="18" customHeight="1" x14ac:dyDescent="0.2">
      <c r="B32" s="8">
        <v>2127121027</v>
      </c>
      <c r="C32" s="2" t="s">
        <v>39</v>
      </c>
      <c r="D32" s="83" t="s">
        <v>40</v>
      </c>
      <c r="E32" s="74" t="s">
        <v>41</v>
      </c>
      <c r="F32" s="93">
        <v>4</v>
      </c>
      <c r="G32" s="64" t="s">
        <v>262</v>
      </c>
    </row>
    <row r="33" spans="2:7" ht="18" customHeight="1" x14ac:dyDescent="0.2">
      <c r="B33" s="8">
        <v>2127121029</v>
      </c>
      <c r="C33" s="8" t="s">
        <v>42</v>
      </c>
      <c r="D33" s="84"/>
      <c r="E33" s="75"/>
      <c r="F33" s="94"/>
      <c r="G33" s="64" t="s">
        <v>262</v>
      </c>
    </row>
    <row r="34" spans="2:7" ht="18" customHeight="1" x14ac:dyDescent="0.2">
      <c r="B34" s="8">
        <v>2127121057</v>
      </c>
      <c r="C34" s="8" t="s">
        <v>43</v>
      </c>
      <c r="D34" s="84"/>
      <c r="E34" s="75"/>
      <c r="F34" s="94"/>
      <c r="G34" s="64" t="s">
        <v>262</v>
      </c>
    </row>
    <row r="35" spans="2:7" ht="22.5" customHeight="1" x14ac:dyDescent="0.2">
      <c r="B35" s="8">
        <v>2127121049</v>
      </c>
      <c r="C35" s="8" t="s">
        <v>44</v>
      </c>
      <c r="D35" s="85"/>
      <c r="E35" s="76"/>
      <c r="F35" s="95"/>
      <c r="G35" s="64" t="s">
        <v>262</v>
      </c>
    </row>
    <row r="36" spans="2:7" ht="12.75" x14ac:dyDescent="0.2">
      <c r="B36" s="6" t="s">
        <v>0</v>
      </c>
      <c r="C36" s="6" t="s">
        <v>1</v>
      </c>
      <c r="D36" s="6" t="s">
        <v>2</v>
      </c>
      <c r="E36" s="6" t="s">
        <v>3</v>
      </c>
      <c r="F36" s="6" t="s">
        <v>4</v>
      </c>
      <c r="G36" s="63" t="s">
        <v>162</v>
      </c>
    </row>
    <row r="37" spans="2:7" ht="12.75" x14ac:dyDescent="0.2">
      <c r="B37" s="3">
        <v>1921123296</v>
      </c>
      <c r="C37" s="3" t="s">
        <v>45</v>
      </c>
      <c r="F37">
        <v>1</v>
      </c>
      <c r="G37" s="65" t="s">
        <v>274</v>
      </c>
    </row>
    <row r="38" spans="2:7" ht="12.75" x14ac:dyDescent="0.2">
      <c r="B38" s="6" t="s">
        <v>0</v>
      </c>
      <c r="C38" s="6" t="s">
        <v>1</v>
      </c>
      <c r="D38" s="6" t="s">
        <v>2</v>
      </c>
      <c r="E38" s="6" t="s">
        <v>3</v>
      </c>
      <c r="F38" s="6" t="s">
        <v>4</v>
      </c>
      <c r="G38" s="63" t="s">
        <v>162</v>
      </c>
    </row>
    <row r="39" spans="2:7" ht="12.75" x14ac:dyDescent="0.2">
      <c r="B39" s="2">
        <v>1921123202</v>
      </c>
      <c r="C39" s="9" t="s">
        <v>46</v>
      </c>
      <c r="D39" s="68"/>
      <c r="E39" s="101"/>
      <c r="F39" s="88">
        <v>3</v>
      </c>
      <c r="G39" s="64" t="s">
        <v>263</v>
      </c>
    </row>
    <row r="40" spans="2:7" ht="12.75" x14ac:dyDescent="0.2">
      <c r="B40" s="2">
        <v>1921433919</v>
      </c>
      <c r="C40" s="9" t="s">
        <v>47</v>
      </c>
      <c r="D40" s="86"/>
      <c r="E40" s="102"/>
      <c r="F40" s="89"/>
      <c r="G40" s="64" t="s">
        <v>263</v>
      </c>
    </row>
    <row r="41" spans="2:7" ht="12.75" x14ac:dyDescent="0.2">
      <c r="B41" s="10">
        <v>1921123252</v>
      </c>
      <c r="C41" s="9" t="s">
        <v>48</v>
      </c>
      <c r="D41" s="87"/>
      <c r="E41" s="103"/>
      <c r="F41" s="104"/>
      <c r="G41" s="64" t="s">
        <v>263</v>
      </c>
    </row>
    <row r="42" spans="2:7" ht="12.75" x14ac:dyDescent="0.2">
      <c r="B42" s="6" t="s">
        <v>0</v>
      </c>
      <c r="C42" s="6" t="s">
        <v>0</v>
      </c>
      <c r="D42" s="1" t="s">
        <v>2</v>
      </c>
      <c r="E42" s="1" t="s">
        <v>3</v>
      </c>
      <c r="F42" s="6" t="s">
        <v>0</v>
      </c>
      <c r="G42" s="63" t="s">
        <v>162</v>
      </c>
    </row>
    <row r="43" spans="2:7" ht="12.75" x14ac:dyDescent="0.2">
      <c r="B43" s="2">
        <v>1920123291</v>
      </c>
      <c r="C43" s="2" t="s">
        <v>49</v>
      </c>
      <c r="D43" s="68"/>
      <c r="E43" s="68"/>
      <c r="F43" s="88">
        <v>4</v>
      </c>
      <c r="G43" s="64" t="s">
        <v>264</v>
      </c>
    </row>
    <row r="44" spans="2:7" ht="12.75" x14ac:dyDescent="0.2">
      <c r="B44" s="2">
        <v>1921123244</v>
      </c>
      <c r="C44" s="2" t="s">
        <v>50</v>
      </c>
      <c r="D44" s="86"/>
      <c r="E44" s="86"/>
      <c r="F44" s="89"/>
      <c r="G44" s="64" t="s">
        <v>264</v>
      </c>
    </row>
    <row r="45" spans="2:7" ht="12.75" x14ac:dyDescent="0.2">
      <c r="B45" s="11">
        <v>1921128134</v>
      </c>
      <c r="C45" s="2" t="s">
        <v>51</v>
      </c>
      <c r="D45" s="87"/>
      <c r="E45" s="87"/>
      <c r="F45" s="104"/>
      <c r="G45" s="64" t="s">
        <v>264</v>
      </c>
    </row>
    <row r="46" spans="2:7" ht="12.75" x14ac:dyDescent="0.2">
      <c r="B46">
        <v>1921129567</v>
      </c>
      <c r="C46" s="3" t="s">
        <v>52</v>
      </c>
      <c r="G46" s="64" t="s">
        <v>264</v>
      </c>
    </row>
    <row r="47" spans="2:7" ht="12.75" x14ac:dyDescent="0.2">
      <c r="B47" s="7" t="s">
        <v>0</v>
      </c>
      <c r="C47" s="7" t="s">
        <v>1</v>
      </c>
      <c r="D47" s="7" t="s">
        <v>2</v>
      </c>
      <c r="E47" s="7" t="s">
        <v>3</v>
      </c>
      <c r="F47" s="62" t="s">
        <v>4</v>
      </c>
      <c r="G47" s="63" t="s">
        <v>162</v>
      </c>
    </row>
    <row r="48" spans="2:7" ht="12.75" x14ac:dyDescent="0.2">
      <c r="B48" s="2">
        <v>1921123293</v>
      </c>
      <c r="C48" s="2" t="s">
        <v>53</v>
      </c>
      <c r="D48" s="83" t="s">
        <v>54</v>
      </c>
      <c r="E48" s="107" t="s">
        <v>55</v>
      </c>
      <c r="F48" s="88">
        <v>5</v>
      </c>
      <c r="G48" s="64" t="s">
        <v>265</v>
      </c>
    </row>
    <row r="49" spans="2:7" ht="12.75" x14ac:dyDescent="0.2">
      <c r="B49" s="2">
        <v>1921128124</v>
      </c>
      <c r="C49" s="2" t="s">
        <v>56</v>
      </c>
      <c r="D49" s="86"/>
      <c r="E49" s="86"/>
      <c r="F49" s="89"/>
      <c r="G49" s="64" t="s">
        <v>265</v>
      </c>
    </row>
    <row r="50" spans="2:7" ht="12.75" x14ac:dyDescent="0.2">
      <c r="B50" s="2">
        <v>1921123254</v>
      </c>
      <c r="C50" s="2" t="s">
        <v>57</v>
      </c>
      <c r="D50" s="86"/>
      <c r="E50" s="86"/>
      <c r="F50" s="89"/>
      <c r="G50" s="64" t="s">
        <v>265</v>
      </c>
    </row>
    <row r="51" spans="2:7" ht="12.75" x14ac:dyDescent="0.2">
      <c r="B51" s="2">
        <v>1921123218</v>
      </c>
      <c r="C51" s="2" t="s">
        <v>58</v>
      </c>
      <c r="D51" s="86"/>
      <c r="E51" s="86"/>
      <c r="F51" s="89"/>
      <c r="G51" s="64" t="s">
        <v>265</v>
      </c>
    </row>
    <row r="52" spans="2:7" ht="12.75" x14ac:dyDescent="0.2">
      <c r="B52" s="2">
        <v>1921121754</v>
      </c>
      <c r="C52" s="2" t="s">
        <v>59</v>
      </c>
      <c r="D52" s="87"/>
      <c r="E52" s="87"/>
      <c r="F52" s="104"/>
      <c r="G52" s="64" t="s">
        <v>265</v>
      </c>
    </row>
    <row r="53" spans="2:7" ht="12.75" x14ac:dyDescent="0.2">
      <c r="B53" s="6" t="s">
        <v>0</v>
      </c>
      <c r="C53" s="6" t="s">
        <v>1</v>
      </c>
      <c r="D53" s="6" t="s">
        <v>2</v>
      </c>
      <c r="E53" s="6" t="s">
        <v>3</v>
      </c>
      <c r="F53" s="6" t="s">
        <v>4</v>
      </c>
      <c r="G53" s="63" t="s">
        <v>162</v>
      </c>
    </row>
    <row r="54" spans="2:7" ht="12.75" x14ac:dyDescent="0.2">
      <c r="B54" s="2">
        <v>1921123245</v>
      </c>
      <c r="C54" s="2" t="s">
        <v>60</v>
      </c>
      <c r="D54" s="83" t="s">
        <v>61</v>
      </c>
      <c r="E54" s="106" t="s">
        <v>62</v>
      </c>
      <c r="F54" s="88">
        <v>5</v>
      </c>
      <c r="G54" s="64" t="s">
        <v>266</v>
      </c>
    </row>
    <row r="55" spans="2:7" ht="12.75" x14ac:dyDescent="0.2">
      <c r="B55" s="2">
        <v>1921128123</v>
      </c>
      <c r="C55" s="2" t="s">
        <v>63</v>
      </c>
      <c r="D55" s="86"/>
      <c r="E55" s="86"/>
      <c r="F55" s="89"/>
      <c r="G55" s="64" t="s">
        <v>266</v>
      </c>
    </row>
    <row r="56" spans="2:7" ht="12.75" x14ac:dyDescent="0.2">
      <c r="B56" s="12">
        <v>1921123223</v>
      </c>
      <c r="C56" s="2" t="s">
        <v>64</v>
      </c>
      <c r="D56" s="86"/>
      <c r="E56" s="86"/>
      <c r="F56" s="89"/>
      <c r="G56" s="64" t="s">
        <v>266</v>
      </c>
    </row>
    <row r="57" spans="2:7" ht="12.75" x14ac:dyDescent="0.2">
      <c r="B57" s="13">
        <v>1921123240</v>
      </c>
      <c r="C57" s="2" t="s">
        <v>65</v>
      </c>
      <c r="D57" s="86"/>
      <c r="E57" s="86"/>
      <c r="F57" s="89"/>
      <c r="G57" s="64" t="s">
        <v>266</v>
      </c>
    </row>
    <row r="58" spans="2:7" ht="12.75" x14ac:dyDescent="0.2">
      <c r="B58" s="13">
        <v>1921123255</v>
      </c>
      <c r="C58" s="2" t="s">
        <v>66</v>
      </c>
      <c r="D58" s="87"/>
      <c r="E58" s="87"/>
      <c r="F58" s="89"/>
      <c r="G58" s="64" t="s">
        <v>266</v>
      </c>
    </row>
    <row r="59" spans="2:7" ht="12.75" x14ac:dyDescent="0.2">
      <c r="B59" s="6" t="s">
        <v>0</v>
      </c>
      <c r="C59" s="6" t="s">
        <v>0</v>
      </c>
      <c r="D59" s="1" t="s">
        <v>2</v>
      </c>
      <c r="E59" s="1" t="s">
        <v>3</v>
      </c>
      <c r="F59" s="6" t="s">
        <v>0</v>
      </c>
      <c r="G59" s="63" t="s">
        <v>162</v>
      </c>
    </row>
    <row r="60" spans="2:7" ht="12.75" x14ac:dyDescent="0.2">
      <c r="B60" s="2">
        <v>1921123196</v>
      </c>
      <c r="C60" s="2" t="s">
        <v>67</v>
      </c>
      <c r="D60" s="68" t="s">
        <v>68</v>
      </c>
      <c r="E60" s="106" t="s">
        <v>69</v>
      </c>
      <c r="F60" s="88">
        <v>4</v>
      </c>
      <c r="G60" s="64" t="s">
        <v>276</v>
      </c>
    </row>
    <row r="61" spans="2:7" ht="12.75" x14ac:dyDescent="0.2">
      <c r="B61" s="2">
        <v>1921123262</v>
      </c>
      <c r="C61" s="2" t="s">
        <v>70</v>
      </c>
      <c r="D61" s="86"/>
      <c r="E61" s="86"/>
      <c r="F61" s="89"/>
      <c r="G61" s="64" t="s">
        <v>276</v>
      </c>
    </row>
    <row r="62" spans="2:7" ht="12.75" x14ac:dyDescent="0.2">
      <c r="B62" s="11">
        <v>1921126510</v>
      </c>
      <c r="C62" s="3" t="s">
        <v>71</v>
      </c>
      <c r="D62" s="86"/>
      <c r="E62" s="86"/>
      <c r="F62" s="89"/>
      <c r="G62" s="64" t="s">
        <v>276</v>
      </c>
    </row>
    <row r="63" spans="2:7" ht="12.75" x14ac:dyDescent="0.2">
      <c r="B63" s="11">
        <v>1921433946</v>
      </c>
      <c r="C63" s="3" t="s">
        <v>72</v>
      </c>
      <c r="D63" s="87"/>
      <c r="E63" s="87"/>
      <c r="F63" s="104"/>
      <c r="G63" s="64" t="s">
        <v>276</v>
      </c>
    </row>
    <row r="64" spans="2:7" ht="19.5" customHeight="1" x14ac:dyDescent="0.2">
      <c r="B64" s="6" t="s">
        <v>0</v>
      </c>
      <c r="C64" s="6" t="s">
        <v>0</v>
      </c>
      <c r="D64" s="1" t="s">
        <v>2</v>
      </c>
      <c r="E64" s="1" t="s">
        <v>3</v>
      </c>
      <c r="F64" s="6" t="s">
        <v>0</v>
      </c>
      <c r="G64" s="63" t="s">
        <v>162</v>
      </c>
    </row>
    <row r="65" spans="2:7" ht="15.75" customHeight="1" x14ac:dyDescent="0.2">
      <c r="B65" s="9">
        <v>1921215112</v>
      </c>
      <c r="C65" s="14" t="s">
        <v>73</v>
      </c>
      <c r="D65" s="14" t="s">
        <v>74</v>
      </c>
      <c r="E65" s="14" t="s">
        <v>75</v>
      </c>
      <c r="F65" s="14">
        <v>1</v>
      </c>
      <c r="G65" s="64" t="s">
        <v>274</v>
      </c>
    </row>
    <row r="66" spans="2:7" ht="12.75" x14ac:dyDescent="0.2">
      <c r="B66" s="6" t="s">
        <v>0</v>
      </c>
      <c r="C66" s="6" t="s">
        <v>0</v>
      </c>
      <c r="D66" s="1" t="s">
        <v>2</v>
      </c>
      <c r="E66" s="1" t="s">
        <v>3</v>
      </c>
      <c r="F66" s="6" t="s">
        <v>0</v>
      </c>
      <c r="G66" s="63" t="s">
        <v>162</v>
      </c>
    </row>
    <row r="67" spans="2:7" ht="12.75" x14ac:dyDescent="0.2">
      <c r="B67" s="3">
        <v>1921149301</v>
      </c>
      <c r="C67" s="3" t="s">
        <v>76</v>
      </c>
      <c r="F67">
        <v>2</v>
      </c>
      <c r="G67" s="65" t="s">
        <v>290</v>
      </c>
    </row>
    <row r="68" spans="2:7" ht="12.75" x14ac:dyDescent="0.2">
      <c r="B68" s="3">
        <v>1921142636</v>
      </c>
      <c r="C68" s="3" t="s">
        <v>77</v>
      </c>
      <c r="G68" s="65" t="s">
        <v>290</v>
      </c>
    </row>
    <row r="69" spans="2:7" ht="12.75" x14ac:dyDescent="0.2">
      <c r="B69" s="6" t="s">
        <v>0</v>
      </c>
      <c r="C69" s="6" t="s">
        <v>1</v>
      </c>
      <c r="D69" s="6" t="s">
        <v>2</v>
      </c>
      <c r="E69" s="6" t="s">
        <v>3</v>
      </c>
      <c r="F69" s="6" t="s">
        <v>4</v>
      </c>
      <c r="G69" s="63" t="s">
        <v>162</v>
      </c>
    </row>
    <row r="70" spans="2:7" ht="12.75" x14ac:dyDescent="0.2">
      <c r="B70" s="2">
        <v>1921123162</v>
      </c>
      <c r="C70" s="2" t="s">
        <v>78</v>
      </c>
      <c r="D70" s="105" t="s">
        <v>79</v>
      </c>
      <c r="E70" s="105" t="s">
        <v>80</v>
      </c>
      <c r="F70" s="88">
        <v>3</v>
      </c>
      <c r="G70" s="64" t="s">
        <v>267</v>
      </c>
    </row>
    <row r="71" spans="2:7" ht="12.75" x14ac:dyDescent="0.2">
      <c r="B71" s="2">
        <v>1921123148</v>
      </c>
      <c r="C71" s="2" t="s">
        <v>81</v>
      </c>
      <c r="D71" s="86"/>
      <c r="E71" s="86"/>
      <c r="F71" s="89"/>
      <c r="G71" s="64" t="s">
        <v>267</v>
      </c>
    </row>
    <row r="72" spans="2:7" ht="12.75" x14ac:dyDescent="0.2">
      <c r="B72" s="2">
        <v>1921123185</v>
      </c>
      <c r="C72" s="2" t="s">
        <v>82</v>
      </c>
      <c r="D72" s="87"/>
      <c r="E72" s="87"/>
      <c r="F72" s="104"/>
      <c r="G72" s="64" t="s">
        <v>267</v>
      </c>
    </row>
    <row r="73" spans="2:7" ht="12.75" x14ac:dyDescent="0.2">
      <c r="B73" s="1" t="s">
        <v>0</v>
      </c>
      <c r="C73" s="1" t="s">
        <v>1</v>
      </c>
      <c r="D73" s="1" t="s">
        <v>2</v>
      </c>
      <c r="E73" s="1" t="s">
        <v>3</v>
      </c>
      <c r="F73" s="39" t="s">
        <v>4</v>
      </c>
      <c r="G73" s="63" t="s">
        <v>162</v>
      </c>
    </row>
    <row r="74" spans="2:7" ht="12.75" x14ac:dyDescent="0.2">
      <c r="B74" s="2">
        <v>2127121031</v>
      </c>
      <c r="C74" s="2" t="s">
        <v>84</v>
      </c>
      <c r="D74" s="83" t="s">
        <v>85</v>
      </c>
      <c r="E74" s="67" t="s">
        <v>86</v>
      </c>
      <c r="F74" s="88">
        <v>4</v>
      </c>
      <c r="G74" s="65" t="s">
        <v>268</v>
      </c>
    </row>
    <row r="75" spans="2:7" ht="12.75" x14ac:dyDescent="0.2">
      <c r="B75" s="2">
        <v>2127111007</v>
      </c>
      <c r="C75" s="2" t="s">
        <v>87</v>
      </c>
      <c r="D75" s="86"/>
      <c r="E75" s="15"/>
      <c r="F75" s="89"/>
      <c r="G75" s="65" t="s">
        <v>268</v>
      </c>
    </row>
    <row r="76" spans="2:7" ht="12.75" x14ac:dyDescent="0.2">
      <c r="B76" s="12">
        <v>2127121039</v>
      </c>
      <c r="C76" s="2" t="s">
        <v>88</v>
      </c>
      <c r="D76" s="86"/>
      <c r="E76" s="15"/>
      <c r="F76" s="89"/>
      <c r="G76" s="64" t="s">
        <v>268</v>
      </c>
    </row>
    <row r="77" spans="2:7" ht="12.75" x14ac:dyDescent="0.2">
      <c r="B77" s="2">
        <v>2127121032</v>
      </c>
      <c r="C77" s="14" t="s">
        <v>83</v>
      </c>
      <c r="D77" s="86"/>
      <c r="E77" s="15"/>
      <c r="F77" s="89"/>
      <c r="G77" s="64" t="s">
        <v>268</v>
      </c>
    </row>
    <row r="78" spans="2:7" ht="12.75" x14ac:dyDescent="0.2">
      <c r="B78" s="13">
        <v>2127121061</v>
      </c>
      <c r="C78" s="2" t="s">
        <v>89</v>
      </c>
      <c r="D78" s="86"/>
      <c r="E78" s="15"/>
      <c r="F78" s="89"/>
      <c r="G78" s="65" t="s">
        <v>268</v>
      </c>
    </row>
    <row r="79" spans="2:7" ht="12.75" x14ac:dyDescent="0.2">
      <c r="B79" s="1" t="s">
        <v>0</v>
      </c>
      <c r="C79" s="1" t="s">
        <v>1</v>
      </c>
      <c r="D79" s="1" t="s">
        <v>2</v>
      </c>
      <c r="E79" s="1" t="s">
        <v>3</v>
      </c>
      <c r="F79" s="39" t="s">
        <v>4</v>
      </c>
      <c r="G79" s="63" t="s">
        <v>162</v>
      </c>
    </row>
    <row r="80" spans="2:7" ht="12.75" x14ac:dyDescent="0.2">
      <c r="B80" s="16">
        <v>1921113129</v>
      </c>
      <c r="C80" s="17" t="s">
        <v>90</v>
      </c>
      <c r="D80" s="16" t="s">
        <v>91</v>
      </c>
      <c r="E80" s="18" t="s">
        <v>92</v>
      </c>
      <c r="F80" s="17">
        <v>1</v>
      </c>
      <c r="G80" s="64" t="s">
        <v>260</v>
      </c>
    </row>
    <row r="81" spans="2:7" ht="12.75" x14ac:dyDescent="0.2">
      <c r="B81" s="1" t="s">
        <v>0</v>
      </c>
      <c r="C81" s="1" t="s">
        <v>1</v>
      </c>
      <c r="D81" s="1" t="s">
        <v>2</v>
      </c>
      <c r="E81" s="1" t="s">
        <v>3</v>
      </c>
      <c r="F81" s="39" t="s">
        <v>4</v>
      </c>
      <c r="G81" s="63" t="s">
        <v>162</v>
      </c>
    </row>
    <row r="82" spans="2:7" ht="12.75" x14ac:dyDescent="0.2">
      <c r="B82" s="16">
        <v>1921128122</v>
      </c>
      <c r="C82" s="17" t="s">
        <v>93</v>
      </c>
      <c r="D82" s="16"/>
      <c r="E82" s="18" t="s">
        <v>86</v>
      </c>
      <c r="F82" s="17">
        <v>1</v>
      </c>
      <c r="G82" s="66" t="s">
        <v>275</v>
      </c>
    </row>
    <row r="83" spans="2:7" ht="12.75" x14ac:dyDescent="0.2">
      <c r="B83" s="1" t="s">
        <v>0</v>
      </c>
      <c r="C83" s="1" t="s">
        <v>1</v>
      </c>
      <c r="D83" s="1" t="s">
        <v>2</v>
      </c>
      <c r="E83" s="1" t="s">
        <v>3</v>
      </c>
      <c r="F83" s="39" t="s">
        <v>4</v>
      </c>
      <c r="G83" s="63" t="s">
        <v>162</v>
      </c>
    </row>
    <row r="84" spans="2:7" ht="12.75" x14ac:dyDescent="0.2">
      <c r="B84" s="2">
        <v>1921140736</v>
      </c>
      <c r="C84" s="2" t="s">
        <v>44</v>
      </c>
      <c r="D84" s="2" t="s">
        <v>94</v>
      </c>
      <c r="E84" s="2" t="s">
        <v>95</v>
      </c>
      <c r="F84" s="9">
        <v>1</v>
      </c>
      <c r="G84" s="64" t="s">
        <v>165</v>
      </c>
    </row>
    <row r="85" spans="2:7" ht="12.75" x14ac:dyDescent="0.2">
      <c r="B85" s="1" t="s">
        <v>0</v>
      </c>
      <c r="C85" s="1" t="s">
        <v>1</v>
      </c>
      <c r="D85" s="1" t="s">
        <v>2</v>
      </c>
      <c r="E85" s="1" t="s">
        <v>3</v>
      </c>
      <c r="F85" s="39" t="s">
        <v>4</v>
      </c>
      <c r="G85" s="63" t="s">
        <v>162</v>
      </c>
    </row>
    <row r="86" spans="2:7" ht="12.75" x14ac:dyDescent="0.2">
      <c r="B86" s="2">
        <v>1921146125</v>
      </c>
      <c r="C86" s="2" t="s">
        <v>96</v>
      </c>
      <c r="D86" s="2"/>
      <c r="F86" s="9">
        <v>1</v>
      </c>
      <c r="G86" s="64" t="s">
        <v>269</v>
      </c>
    </row>
    <row r="87" spans="2:7" ht="12.75" x14ac:dyDescent="0.2">
      <c r="B87" s="1" t="s">
        <v>0</v>
      </c>
      <c r="C87" s="1" t="s">
        <v>1</v>
      </c>
      <c r="D87" s="1" t="s">
        <v>2</v>
      </c>
      <c r="E87" s="1" t="s">
        <v>3</v>
      </c>
      <c r="F87" s="39" t="s">
        <v>4</v>
      </c>
      <c r="G87" s="63" t="s">
        <v>162</v>
      </c>
    </row>
    <row r="88" spans="2:7" ht="12.75" x14ac:dyDescent="0.2">
      <c r="B88" s="2">
        <v>1921127839</v>
      </c>
      <c r="C88" s="34" t="s">
        <v>156</v>
      </c>
      <c r="D88" s="2"/>
      <c r="F88" s="9">
        <v>1</v>
      </c>
      <c r="G88" s="64" t="s">
        <v>269</v>
      </c>
    </row>
    <row r="89" spans="2:7" ht="12.75" x14ac:dyDescent="0.2">
      <c r="B89" s="1" t="s">
        <v>0</v>
      </c>
      <c r="C89" s="1" t="s">
        <v>1</v>
      </c>
      <c r="D89" s="1" t="s">
        <v>2</v>
      </c>
      <c r="E89" s="1" t="s">
        <v>3</v>
      </c>
      <c r="F89" s="39" t="s">
        <v>4</v>
      </c>
      <c r="G89" s="63" t="s">
        <v>162</v>
      </c>
    </row>
    <row r="90" spans="2:7" ht="12.75" x14ac:dyDescent="0.2">
      <c r="B90" s="2">
        <v>172127586</v>
      </c>
      <c r="C90" s="34" t="s">
        <v>157</v>
      </c>
      <c r="D90" s="2"/>
      <c r="F90" s="9">
        <v>1</v>
      </c>
      <c r="G90" s="64" t="s">
        <v>269</v>
      </c>
    </row>
    <row r="91" spans="2:7" ht="12.75" x14ac:dyDescent="0.2">
      <c r="B91" s="1" t="s">
        <v>0</v>
      </c>
      <c r="C91" s="1" t="s">
        <v>1</v>
      </c>
      <c r="D91" s="1" t="s">
        <v>2</v>
      </c>
      <c r="E91" s="1" t="s">
        <v>3</v>
      </c>
      <c r="F91" s="39" t="s">
        <v>4</v>
      </c>
      <c r="G91" s="63" t="s">
        <v>162</v>
      </c>
    </row>
    <row r="92" spans="2:7" ht="12.75" x14ac:dyDescent="0.2">
      <c r="B92" s="2">
        <v>1921123276</v>
      </c>
      <c r="C92" s="34" t="s">
        <v>158</v>
      </c>
      <c r="D92" s="2"/>
      <c r="F92" s="9">
        <v>1</v>
      </c>
      <c r="G92" s="64" t="s">
        <v>270</v>
      </c>
    </row>
    <row r="93" spans="2:7" ht="12.75" x14ac:dyDescent="0.2">
      <c r="B93" s="1" t="s">
        <v>0</v>
      </c>
      <c r="C93" s="1" t="s">
        <v>1</v>
      </c>
      <c r="D93" s="1" t="s">
        <v>2</v>
      </c>
      <c r="E93" s="1" t="s">
        <v>3</v>
      </c>
      <c r="F93" s="39" t="s">
        <v>4</v>
      </c>
      <c r="G93" s="63" t="s">
        <v>162</v>
      </c>
    </row>
    <row r="94" spans="2:7" ht="12.75" x14ac:dyDescent="0.2">
      <c r="B94" s="2">
        <v>172127616</v>
      </c>
      <c r="C94" s="34" t="s">
        <v>159</v>
      </c>
      <c r="D94" s="2"/>
      <c r="F94" s="9">
        <v>1</v>
      </c>
      <c r="G94" s="64" t="s">
        <v>270</v>
      </c>
    </row>
    <row r="95" spans="2:7" ht="12.75" x14ac:dyDescent="0.2">
      <c r="B95" s="1" t="s">
        <v>0</v>
      </c>
      <c r="C95" s="1" t="s">
        <v>1</v>
      </c>
      <c r="D95" s="1" t="s">
        <v>2</v>
      </c>
      <c r="E95" s="1" t="s">
        <v>3</v>
      </c>
      <c r="F95" s="39" t="s">
        <v>4</v>
      </c>
      <c r="G95" s="63" t="s">
        <v>162</v>
      </c>
    </row>
    <row r="96" spans="2:7" ht="12.75" x14ac:dyDescent="0.2">
      <c r="B96" s="2">
        <v>179123036</v>
      </c>
      <c r="C96" s="34" t="s">
        <v>160</v>
      </c>
      <c r="D96" s="2"/>
      <c r="F96" s="9">
        <v>1</v>
      </c>
      <c r="G96" s="64" t="s">
        <v>270</v>
      </c>
    </row>
    <row r="97" spans="2:7" ht="12.75" x14ac:dyDescent="0.2">
      <c r="B97" s="1" t="s">
        <v>0</v>
      </c>
      <c r="C97" s="1" t="s">
        <v>1</v>
      </c>
      <c r="D97" s="1" t="s">
        <v>2</v>
      </c>
      <c r="E97" s="1" t="s">
        <v>3</v>
      </c>
      <c r="F97" s="39" t="s">
        <v>4</v>
      </c>
      <c r="G97" s="63" t="s">
        <v>162</v>
      </c>
    </row>
    <row r="98" spans="2:7" ht="12.75" x14ac:dyDescent="0.2">
      <c r="B98" s="2">
        <v>1921116413</v>
      </c>
      <c r="C98" s="34" t="s">
        <v>161</v>
      </c>
      <c r="D98" s="2"/>
      <c r="F98" s="9">
        <v>1</v>
      </c>
      <c r="G98" s="64" t="s">
        <v>263</v>
      </c>
    </row>
    <row r="99" spans="2:7" ht="12.75" x14ac:dyDescent="0.2">
      <c r="B99" s="1" t="s">
        <v>0</v>
      </c>
      <c r="C99" s="1" t="s">
        <v>1</v>
      </c>
      <c r="D99" s="1" t="s">
        <v>2</v>
      </c>
      <c r="E99" s="1" t="s">
        <v>3</v>
      </c>
      <c r="F99" s="39" t="s">
        <v>4</v>
      </c>
      <c r="G99" s="63" t="s">
        <v>162</v>
      </c>
    </row>
    <row r="100" spans="2:7" ht="15.75" customHeight="1" x14ac:dyDescent="0.2">
      <c r="B100" s="42">
        <v>2127121050</v>
      </c>
      <c r="C100" s="42" t="s">
        <v>252</v>
      </c>
      <c r="D100" s="42"/>
      <c r="F100" s="33">
        <v>1</v>
      </c>
      <c r="G100" s="64" t="s">
        <v>265</v>
      </c>
    </row>
    <row r="101" spans="2:7" ht="15.75" customHeight="1" x14ac:dyDescent="0.2">
      <c r="B101" s="1" t="s">
        <v>0</v>
      </c>
      <c r="C101" s="1" t="s">
        <v>1</v>
      </c>
      <c r="D101" s="1" t="s">
        <v>2</v>
      </c>
      <c r="E101" s="1" t="s">
        <v>3</v>
      </c>
      <c r="F101" s="39" t="s">
        <v>4</v>
      </c>
      <c r="G101" s="63" t="s">
        <v>162</v>
      </c>
    </row>
    <row r="102" spans="2:7" ht="15.75" customHeight="1" x14ac:dyDescent="0.2">
      <c r="B102" s="42">
        <v>2127121056</v>
      </c>
      <c r="C102" s="42" t="s">
        <v>253</v>
      </c>
      <c r="D102" s="42"/>
      <c r="F102">
        <v>1</v>
      </c>
      <c r="G102" s="64" t="s">
        <v>273</v>
      </c>
    </row>
    <row r="103" spans="2:7" ht="15.75" customHeight="1" x14ac:dyDescent="0.2">
      <c r="B103" s="1" t="s">
        <v>0</v>
      </c>
      <c r="C103" s="1" t="s">
        <v>1</v>
      </c>
      <c r="D103" s="1" t="s">
        <v>2</v>
      </c>
      <c r="E103" s="1" t="s">
        <v>3</v>
      </c>
      <c r="F103" s="39" t="s">
        <v>4</v>
      </c>
      <c r="G103" s="63" t="s">
        <v>162</v>
      </c>
    </row>
    <row r="104" spans="2:7" ht="15.75" customHeight="1" x14ac:dyDescent="0.2">
      <c r="B104" s="42">
        <v>1811115501</v>
      </c>
      <c r="C104" s="42" t="s">
        <v>254</v>
      </c>
      <c r="D104" s="42"/>
      <c r="F104">
        <v>1</v>
      </c>
      <c r="G104" s="66" t="s">
        <v>273</v>
      </c>
    </row>
    <row r="105" spans="2:7" ht="15.75" customHeight="1" x14ac:dyDescent="0.2">
      <c r="B105" s="1" t="s">
        <v>0</v>
      </c>
      <c r="C105" s="1" t="s">
        <v>1</v>
      </c>
      <c r="D105" s="1" t="s">
        <v>2</v>
      </c>
      <c r="E105" s="1" t="s">
        <v>3</v>
      </c>
      <c r="F105" s="39" t="s">
        <v>4</v>
      </c>
      <c r="G105" s="63" t="s">
        <v>162</v>
      </c>
    </row>
    <row r="106" spans="2:7" ht="15.75" customHeight="1" x14ac:dyDescent="0.2">
      <c r="B106" s="42">
        <v>2127121054</v>
      </c>
      <c r="C106" s="42" t="s">
        <v>255</v>
      </c>
      <c r="D106" s="42"/>
      <c r="F106">
        <v>1</v>
      </c>
      <c r="G106" s="66" t="s">
        <v>271</v>
      </c>
    </row>
    <row r="107" spans="2:7" ht="15.75" customHeight="1" x14ac:dyDescent="0.2">
      <c r="B107" s="1" t="s">
        <v>0</v>
      </c>
      <c r="C107" s="1" t="s">
        <v>1</v>
      </c>
      <c r="D107" s="1" t="s">
        <v>2</v>
      </c>
      <c r="E107" s="1" t="s">
        <v>3</v>
      </c>
      <c r="F107" s="39" t="s">
        <v>4</v>
      </c>
      <c r="G107" s="63" t="s">
        <v>162</v>
      </c>
    </row>
    <row r="108" spans="2:7" ht="15.75" customHeight="1" x14ac:dyDescent="0.2">
      <c r="B108" s="42">
        <v>1811116563</v>
      </c>
      <c r="C108" s="42" t="s">
        <v>256</v>
      </c>
      <c r="D108" s="42"/>
      <c r="F108">
        <v>1</v>
      </c>
      <c r="G108" s="66" t="s">
        <v>272</v>
      </c>
    </row>
    <row r="109" spans="2:7" ht="15.75" customHeight="1" x14ac:dyDescent="0.2">
      <c r="B109" s="1" t="s">
        <v>0</v>
      </c>
      <c r="C109" s="1" t="s">
        <v>1</v>
      </c>
      <c r="D109" s="1" t="s">
        <v>2</v>
      </c>
      <c r="E109" s="1" t="s">
        <v>3</v>
      </c>
      <c r="F109" s="39" t="s">
        <v>4</v>
      </c>
      <c r="G109" s="63" t="s">
        <v>162</v>
      </c>
    </row>
    <row r="110" spans="2:7" ht="15.75" customHeight="1" x14ac:dyDescent="0.2">
      <c r="B110" s="42">
        <v>2127121044</v>
      </c>
      <c r="C110" s="42" t="s">
        <v>257</v>
      </c>
      <c r="D110" s="42"/>
      <c r="F110">
        <v>1</v>
      </c>
      <c r="G110" s="66" t="s">
        <v>271</v>
      </c>
    </row>
    <row r="111" spans="2:7" ht="15.75" customHeight="1" x14ac:dyDescent="0.2">
      <c r="B111" s="1" t="s">
        <v>0</v>
      </c>
      <c r="C111" s="1" t="s">
        <v>1</v>
      </c>
      <c r="D111" s="1" t="s">
        <v>2</v>
      </c>
      <c r="E111" s="1" t="s">
        <v>3</v>
      </c>
      <c r="F111" s="39" t="s">
        <v>4</v>
      </c>
      <c r="G111" s="63" t="s">
        <v>162</v>
      </c>
    </row>
    <row r="112" spans="2:7" ht="15.75" customHeight="1" x14ac:dyDescent="0.2">
      <c r="B112" s="42">
        <v>2127121055</v>
      </c>
      <c r="C112" s="42" t="s">
        <v>258</v>
      </c>
      <c r="D112" s="42"/>
      <c r="F112">
        <v>1</v>
      </c>
      <c r="G112" s="66" t="s">
        <v>275</v>
      </c>
    </row>
    <row r="113" spans="2:7" ht="15.75" customHeight="1" x14ac:dyDescent="0.2">
      <c r="B113" s="1" t="s">
        <v>0</v>
      </c>
      <c r="C113" s="1" t="s">
        <v>1</v>
      </c>
      <c r="D113" s="1" t="s">
        <v>2</v>
      </c>
      <c r="E113" s="1" t="s">
        <v>3</v>
      </c>
      <c r="F113" s="39" t="s">
        <v>4</v>
      </c>
      <c r="G113" s="63" t="s">
        <v>162</v>
      </c>
    </row>
    <row r="114" spans="2:7" ht="15.75" customHeight="1" x14ac:dyDescent="0.2">
      <c r="B114" s="42">
        <v>2127121038</v>
      </c>
      <c r="C114" s="42" t="s">
        <v>259</v>
      </c>
      <c r="D114" s="42"/>
      <c r="F114">
        <v>1</v>
      </c>
      <c r="G114" s="66" t="s">
        <v>272</v>
      </c>
    </row>
    <row r="115" spans="2:7" ht="15.75" customHeight="1" x14ac:dyDescent="0.2">
      <c r="F115">
        <f>SUM(F2:F114)</f>
        <v>78</v>
      </c>
    </row>
  </sheetData>
  <mergeCells count="38">
    <mergeCell ref="E70:E72"/>
    <mergeCell ref="F70:F72"/>
    <mergeCell ref="F60:F63"/>
    <mergeCell ref="E60:E63"/>
    <mergeCell ref="E32:E35"/>
    <mergeCell ref="F32:F35"/>
    <mergeCell ref="F48:F52"/>
    <mergeCell ref="E48:E52"/>
    <mergeCell ref="E43:E45"/>
    <mergeCell ref="F43:F45"/>
    <mergeCell ref="E54:E58"/>
    <mergeCell ref="F74:F78"/>
    <mergeCell ref="F54:F58"/>
    <mergeCell ref="F14:F18"/>
    <mergeCell ref="E14:E18"/>
    <mergeCell ref="D20:D24"/>
    <mergeCell ref="E20:E24"/>
    <mergeCell ref="F20:F24"/>
    <mergeCell ref="E26:E30"/>
    <mergeCell ref="F26:F30"/>
    <mergeCell ref="E39:E41"/>
    <mergeCell ref="F39:F41"/>
    <mergeCell ref="D54:D58"/>
    <mergeCell ref="D74:D78"/>
    <mergeCell ref="D70:D72"/>
    <mergeCell ref="D60:D63"/>
    <mergeCell ref="D14:D18"/>
    <mergeCell ref="D26:D30"/>
    <mergeCell ref="D48:D52"/>
    <mergeCell ref="D43:D45"/>
    <mergeCell ref="D39:D41"/>
    <mergeCell ref="D32:D35"/>
    <mergeCell ref="D2:D6"/>
    <mergeCell ref="F2:F6"/>
    <mergeCell ref="E2:E6"/>
    <mergeCell ref="E8:E12"/>
    <mergeCell ref="F8:F12"/>
    <mergeCell ref="D8: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B1" workbookViewId="0">
      <selection activeCell="N1" sqref="N1:N32"/>
    </sheetView>
  </sheetViews>
  <sheetFormatPr defaultRowHeight="12.75" x14ac:dyDescent="0.2"/>
  <cols>
    <col min="2" max="2" width="17.42578125" customWidth="1"/>
    <col min="3" max="3" width="24.5703125" customWidth="1"/>
    <col min="6" max="6" width="20.85546875" customWidth="1"/>
    <col min="9" max="9" width="20.7109375" customWidth="1"/>
  </cols>
  <sheetData>
    <row r="1" spans="1:14" ht="29.25" thickBot="1" x14ac:dyDescent="0.25">
      <c r="A1" s="19">
        <v>1</v>
      </c>
      <c r="B1" s="20">
        <v>1921123244</v>
      </c>
      <c r="C1" s="21" t="s">
        <v>98</v>
      </c>
      <c r="D1" s="22" t="s">
        <v>99</v>
      </c>
      <c r="E1" s="20" t="s">
        <v>100</v>
      </c>
      <c r="F1" t="str">
        <f>VLOOKUP(B1,$I$1:$K$32,2,0)</f>
        <v>Hoàng Trường</v>
      </c>
      <c r="H1" s="53">
        <v>1</v>
      </c>
      <c r="I1" s="41">
        <v>1921123244</v>
      </c>
      <c r="J1" s="54" t="s">
        <v>98</v>
      </c>
      <c r="K1" s="54" t="s">
        <v>99</v>
      </c>
      <c r="L1" s="54" t="s">
        <v>100</v>
      </c>
      <c r="N1" t="str">
        <f>VLOOKUP(I1,DSKL!$B$2:$C$98,2,0)</f>
        <v>Hoàng Trường An</v>
      </c>
    </row>
    <row r="2" spans="1:14" ht="43.5" thickBot="1" x14ac:dyDescent="0.25">
      <c r="A2" s="23">
        <v>2</v>
      </c>
      <c r="B2" s="24">
        <v>1921123218</v>
      </c>
      <c r="C2" s="25" t="s">
        <v>101</v>
      </c>
      <c r="D2" s="26" t="s">
        <v>102</v>
      </c>
      <c r="E2" s="27" t="s">
        <v>100</v>
      </c>
      <c r="F2" t="str">
        <f t="shared" ref="F2:F30" si="0">VLOOKUP(B2,$I$1:$K$32,2,0)</f>
        <v>Phan Phước Quốc</v>
      </c>
      <c r="H2" s="53">
        <v>2</v>
      </c>
      <c r="I2" s="41">
        <v>1921123218</v>
      </c>
      <c r="J2" s="54" t="s">
        <v>101</v>
      </c>
      <c r="K2" s="54" t="s">
        <v>102</v>
      </c>
      <c r="L2" s="54" t="s">
        <v>100</v>
      </c>
      <c r="N2" t="str">
        <f>VLOOKUP(I2,DSKL!$B$2:$C$98,2,0)</f>
        <v>Phan Phước Quốc Bảo</v>
      </c>
    </row>
    <row r="3" spans="1:14" ht="18" thickBot="1" x14ac:dyDescent="0.25">
      <c r="A3" s="19">
        <v>3</v>
      </c>
      <c r="B3" s="27">
        <v>1921127839</v>
      </c>
      <c r="C3" s="25" t="s">
        <v>103</v>
      </c>
      <c r="D3" s="26" t="s">
        <v>104</v>
      </c>
      <c r="E3" s="27" t="s">
        <v>100</v>
      </c>
      <c r="F3" t="str">
        <f t="shared" si="0"/>
        <v>Lê Đức</v>
      </c>
      <c r="H3" s="53">
        <v>3</v>
      </c>
      <c r="I3" s="41">
        <v>1921127839</v>
      </c>
      <c r="J3" s="54" t="s">
        <v>103</v>
      </c>
      <c r="K3" s="54" t="s">
        <v>104</v>
      </c>
      <c r="L3" s="54" t="s">
        <v>100</v>
      </c>
      <c r="N3" t="str">
        <f>VLOOKUP(I3,DSKL!$B$2:$C$98,2,0)</f>
        <v>Lê Đức Cảnh</v>
      </c>
    </row>
    <row r="4" spans="1:14" ht="18" thickBot="1" x14ac:dyDescent="0.25">
      <c r="A4" s="23">
        <v>4</v>
      </c>
      <c r="B4" s="27">
        <v>1921123255</v>
      </c>
      <c r="C4" s="25" t="s">
        <v>105</v>
      </c>
      <c r="D4" s="26" t="s">
        <v>106</v>
      </c>
      <c r="E4" s="27" t="s">
        <v>100</v>
      </c>
      <c r="F4" t="str">
        <f t="shared" si="0"/>
        <v>Trần Văn</v>
      </c>
      <c r="H4" s="53">
        <v>4</v>
      </c>
      <c r="I4" s="41">
        <v>1921123255</v>
      </c>
      <c r="J4" s="54" t="s">
        <v>105</v>
      </c>
      <c r="K4" s="54" t="s">
        <v>106</v>
      </c>
      <c r="L4" s="54" t="s">
        <v>100</v>
      </c>
      <c r="N4" t="str">
        <f>VLOOKUP(I4,DSKL!$B$2:$C$98,2,0)</f>
        <v>Trần Văn Dũng</v>
      </c>
    </row>
    <row r="5" spans="1:14" ht="29.25" thickBot="1" x14ac:dyDescent="0.25">
      <c r="A5" s="19">
        <v>5</v>
      </c>
      <c r="B5" s="27">
        <v>1920123291</v>
      </c>
      <c r="C5" s="25" t="s">
        <v>107</v>
      </c>
      <c r="D5" s="26" t="s">
        <v>108</v>
      </c>
      <c r="E5" s="27" t="s">
        <v>100</v>
      </c>
      <c r="F5" t="str">
        <f t="shared" si="0"/>
        <v>Nguyễn Hữu</v>
      </c>
      <c r="H5" s="53">
        <v>5</v>
      </c>
      <c r="I5" s="41">
        <v>1920123291</v>
      </c>
      <c r="J5" s="54" t="s">
        <v>107</v>
      </c>
      <c r="K5" s="54" t="s">
        <v>108</v>
      </c>
      <c r="L5" s="54" t="s">
        <v>100</v>
      </c>
      <c r="N5" t="str">
        <f>VLOOKUP(I5,DSKL!$B$2:$C$98,2,0)</f>
        <v>Nguyễn Hữu Duy</v>
      </c>
    </row>
    <row r="6" spans="1:14" ht="18" thickBot="1" x14ac:dyDescent="0.25">
      <c r="A6" s="23">
        <v>6</v>
      </c>
      <c r="B6" s="28">
        <v>1921433946</v>
      </c>
      <c r="C6" s="32" t="s">
        <v>148</v>
      </c>
      <c r="D6" s="29" t="s">
        <v>149</v>
      </c>
      <c r="E6" s="30" t="s">
        <v>100</v>
      </c>
      <c r="F6" t="str">
        <f t="shared" si="0"/>
        <v>Kỳ Hữu</v>
      </c>
      <c r="H6" s="53">
        <v>6</v>
      </c>
      <c r="I6" s="41">
        <v>1921433946</v>
      </c>
      <c r="J6" s="54" t="s">
        <v>148</v>
      </c>
      <c r="K6" s="54" t="s">
        <v>149</v>
      </c>
      <c r="L6" s="54" t="s">
        <v>100</v>
      </c>
      <c r="N6" t="str">
        <f>VLOOKUP(I6,DSKL!$B$2:$C$98,2,0)</f>
        <v>Kỳ Hữu Hải</v>
      </c>
    </row>
    <row r="7" spans="1:14" ht="18" thickBot="1" x14ac:dyDescent="0.25">
      <c r="A7" s="19">
        <v>7</v>
      </c>
      <c r="B7" s="24">
        <v>1921128124</v>
      </c>
      <c r="C7" s="25" t="s">
        <v>109</v>
      </c>
      <c r="D7" s="26" t="s">
        <v>110</v>
      </c>
      <c r="E7" s="27" t="s">
        <v>100</v>
      </c>
      <c r="F7" t="str">
        <f t="shared" si="0"/>
        <v>Lê Ngọc</v>
      </c>
      <c r="H7" s="53">
        <v>7</v>
      </c>
      <c r="I7" s="41">
        <v>1921128124</v>
      </c>
      <c r="J7" s="54" t="s">
        <v>109</v>
      </c>
      <c r="K7" s="54" t="s">
        <v>110</v>
      </c>
      <c r="L7" s="54" t="s">
        <v>100</v>
      </c>
      <c r="N7" t="str">
        <f>VLOOKUP(I7,DSKL!$B$2:$C$98,2,0)</f>
        <v>Lê Ngọc Hiếu</v>
      </c>
    </row>
    <row r="8" spans="1:14" ht="29.25" thickBot="1" x14ac:dyDescent="0.25">
      <c r="A8" s="23">
        <v>8</v>
      </c>
      <c r="B8" s="27">
        <v>172127586</v>
      </c>
      <c r="C8" s="25" t="s">
        <v>111</v>
      </c>
      <c r="D8" s="26" t="s">
        <v>112</v>
      </c>
      <c r="E8" s="27" t="s">
        <v>113</v>
      </c>
      <c r="F8" t="str">
        <f t="shared" si="0"/>
        <v>Trương Anh</v>
      </c>
      <c r="H8" s="53">
        <v>8</v>
      </c>
      <c r="I8" s="41">
        <v>1921123276</v>
      </c>
      <c r="J8" s="54" t="s">
        <v>114</v>
      </c>
      <c r="K8" s="54" t="s">
        <v>112</v>
      </c>
      <c r="L8" s="54" t="s">
        <v>100</v>
      </c>
      <c r="N8" t="str">
        <f>VLOOKUP(I8,DSKL!$B$2:$C$98,2,0)</f>
        <v>Nguyễn Ngọc Hoàng</v>
      </c>
    </row>
    <row r="9" spans="1:14" ht="29.25" thickBot="1" x14ac:dyDescent="0.25">
      <c r="A9" s="19">
        <v>9</v>
      </c>
      <c r="B9" s="27">
        <v>1921123276</v>
      </c>
      <c r="C9" s="25" t="s">
        <v>114</v>
      </c>
      <c r="D9" s="26" t="s">
        <v>112</v>
      </c>
      <c r="E9" s="27" t="s">
        <v>100</v>
      </c>
      <c r="F9" t="str">
        <f t="shared" si="0"/>
        <v>Nguyễn Ngọc</v>
      </c>
      <c r="H9" s="53">
        <v>9</v>
      </c>
      <c r="I9" s="41">
        <v>1921121754</v>
      </c>
      <c r="J9" s="54" t="s">
        <v>118</v>
      </c>
      <c r="K9" s="54" t="s">
        <v>119</v>
      </c>
      <c r="L9" s="54" t="s">
        <v>100</v>
      </c>
      <c r="N9" t="str">
        <f>VLOOKUP(I9,DSKL!$B$2:$C$98,2,0)</f>
        <v>Phan Đức Trương Huy</v>
      </c>
    </row>
    <row r="10" spans="1:14" ht="43.5" thickBot="1" x14ac:dyDescent="0.25">
      <c r="A10" s="23">
        <v>10</v>
      </c>
      <c r="B10" s="24">
        <v>1921121754</v>
      </c>
      <c r="C10" s="25" t="s">
        <v>118</v>
      </c>
      <c r="D10" s="26" t="s">
        <v>119</v>
      </c>
      <c r="E10" s="27" t="s">
        <v>100</v>
      </c>
      <c r="F10" t="str">
        <f t="shared" si="0"/>
        <v>Phan Đức Trương</v>
      </c>
      <c r="H10" s="53">
        <v>10</v>
      </c>
      <c r="I10" s="41">
        <v>1921123148</v>
      </c>
      <c r="J10" s="54" t="s">
        <v>120</v>
      </c>
      <c r="K10" s="54" t="s">
        <v>119</v>
      </c>
      <c r="L10" s="54" t="s">
        <v>100</v>
      </c>
      <c r="N10" t="str">
        <f>VLOOKUP(I10,DSKL!$B$2:$C$98,2,0)</f>
        <v>Thái Hoàng Gia Huy</v>
      </c>
    </row>
    <row r="11" spans="1:14" ht="29.25" thickBot="1" x14ac:dyDescent="0.25">
      <c r="A11" s="19">
        <v>11</v>
      </c>
      <c r="B11" s="27">
        <v>1921123148</v>
      </c>
      <c r="C11" s="25" t="s">
        <v>120</v>
      </c>
      <c r="D11" s="26" t="s">
        <v>119</v>
      </c>
      <c r="E11" s="27" t="s">
        <v>100</v>
      </c>
      <c r="F11" t="str">
        <f t="shared" si="0"/>
        <v>Thái Hoàng Gia</v>
      </c>
      <c r="H11" s="53">
        <v>11</v>
      </c>
      <c r="I11" s="41">
        <v>1921116413</v>
      </c>
      <c r="J11" s="54" t="s">
        <v>150</v>
      </c>
      <c r="K11" s="54" t="s">
        <v>119</v>
      </c>
      <c r="L11" s="54" t="s">
        <v>100</v>
      </c>
      <c r="N11" t="str">
        <f>VLOOKUP(I11,DSKL!$B$2:$C$98,2,0)</f>
        <v>Trần Quang Huy</v>
      </c>
    </row>
    <row r="12" spans="1:14" ht="29.25" thickBot="1" x14ac:dyDescent="0.25">
      <c r="A12" s="23">
        <v>12</v>
      </c>
      <c r="B12" s="28">
        <v>1921116413</v>
      </c>
      <c r="C12" s="32" t="s">
        <v>150</v>
      </c>
      <c r="D12" s="29" t="s">
        <v>119</v>
      </c>
      <c r="E12" s="30" t="s">
        <v>100</v>
      </c>
      <c r="F12" t="str">
        <f t="shared" si="0"/>
        <v>Trần Quang</v>
      </c>
      <c r="H12" s="53">
        <v>12</v>
      </c>
      <c r="I12" s="41">
        <v>1921129567</v>
      </c>
      <c r="J12" s="54" t="s">
        <v>246</v>
      </c>
      <c r="K12" s="54" t="s">
        <v>122</v>
      </c>
      <c r="L12" s="54" t="s">
        <v>100</v>
      </c>
      <c r="N12" t="str">
        <f>VLOOKUP(I12,DSKL!$B$2:$C$98,2,0)</f>
        <v>Lê Quang Khánh</v>
      </c>
    </row>
    <row r="13" spans="1:14" ht="29.25" thickBot="1" x14ac:dyDescent="0.25">
      <c r="A13" s="19">
        <v>13</v>
      </c>
      <c r="B13" s="24">
        <v>179123036</v>
      </c>
      <c r="C13" s="25" t="s">
        <v>115</v>
      </c>
      <c r="D13" s="26" t="s">
        <v>116</v>
      </c>
      <c r="E13" s="27" t="s">
        <v>117</v>
      </c>
      <c r="F13" t="str">
        <f t="shared" si="0"/>
        <v>LÊ MAI</v>
      </c>
      <c r="H13" s="53">
        <v>13</v>
      </c>
      <c r="I13" s="41">
        <v>1921123240</v>
      </c>
      <c r="J13" s="54" t="s">
        <v>123</v>
      </c>
      <c r="K13" s="54" t="s">
        <v>124</v>
      </c>
      <c r="L13" s="54" t="s">
        <v>100</v>
      </c>
      <c r="N13" t="str">
        <f>VLOOKUP(I13,DSKL!$B$2:$C$98,2,0)</f>
        <v>Nguyễn Quốc Kiều</v>
      </c>
    </row>
    <row r="14" spans="1:14" ht="29.25" thickBot="1" x14ac:dyDescent="0.25">
      <c r="A14" s="23">
        <v>14</v>
      </c>
      <c r="B14" s="24">
        <v>1921123240</v>
      </c>
      <c r="C14" s="25" t="s">
        <v>123</v>
      </c>
      <c r="D14" s="26" t="s">
        <v>124</v>
      </c>
      <c r="E14" s="27" t="s">
        <v>100</v>
      </c>
      <c r="F14" t="str">
        <f t="shared" si="0"/>
        <v>Nguyễn Quốc</v>
      </c>
      <c r="H14" s="53">
        <v>14</v>
      </c>
      <c r="I14" s="41">
        <v>1921113129</v>
      </c>
      <c r="J14" s="54" t="s">
        <v>151</v>
      </c>
      <c r="K14" s="54" t="s">
        <v>152</v>
      </c>
      <c r="L14" s="54" t="s">
        <v>100</v>
      </c>
      <c r="N14" t="str">
        <f>VLOOKUP(I14,DSKL!$B$2:$C$98,2,0)</f>
        <v>Phạm Thành Luân</v>
      </c>
    </row>
    <row r="15" spans="1:14" ht="29.25" thickBot="1" x14ac:dyDescent="0.25">
      <c r="A15" s="19">
        <v>15</v>
      </c>
      <c r="B15" s="27">
        <v>1921129567</v>
      </c>
      <c r="C15" s="25" t="s">
        <v>121</v>
      </c>
      <c r="D15" s="26" t="s">
        <v>122</v>
      </c>
      <c r="E15" s="27" t="s">
        <v>100</v>
      </c>
      <c r="F15" t="str">
        <f t="shared" si="0"/>
        <v>Lê Quang </v>
      </c>
      <c r="H15" s="53">
        <v>15</v>
      </c>
      <c r="I15" s="41">
        <v>1921123185</v>
      </c>
      <c r="J15" s="54" t="s">
        <v>125</v>
      </c>
      <c r="K15" s="54" t="s">
        <v>126</v>
      </c>
      <c r="L15" s="54" t="s">
        <v>100</v>
      </c>
      <c r="N15" t="str">
        <f>VLOOKUP(I15,DSKL!$B$2:$C$98,2,0)</f>
        <v xml:space="preserve">Lê Văn Thanh Mỹ </v>
      </c>
    </row>
    <row r="16" spans="1:14" ht="18" thickBot="1" x14ac:dyDescent="0.25">
      <c r="A16" s="23">
        <v>16</v>
      </c>
      <c r="B16" s="28">
        <v>1921113129</v>
      </c>
      <c r="C16" s="32" t="s">
        <v>151</v>
      </c>
      <c r="D16" s="29" t="s">
        <v>152</v>
      </c>
      <c r="E16" s="30" t="s">
        <v>100</v>
      </c>
      <c r="F16" t="str">
        <f t="shared" si="0"/>
        <v>Phạm Thành</v>
      </c>
      <c r="H16" s="53">
        <v>16</v>
      </c>
      <c r="I16" s="41">
        <v>1921123296</v>
      </c>
      <c r="J16" s="54" t="s">
        <v>105</v>
      </c>
      <c r="K16" s="54" t="s">
        <v>153</v>
      </c>
      <c r="L16" s="54" t="s">
        <v>100</v>
      </c>
      <c r="N16" t="str">
        <f>VLOOKUP(I16,DSKL!$B$2:$C$98,2,0)</f>
        <v>Trần Văn Nam</v>
      </c>
    </row>
    <row r="17" spans="1:14" ht="29.25" thickBot="1" x14ac:dyDescent="0.25">
      <c r="A17" s="19">
        <v>17</v>
      </c>
      <c r="B17" s="24">
        <v>1921123185</v>
      </c>
      <c r="C17" s="25" t="s">
        <v>125</v>
      </c>
      <c r="D17" s="26" t="s">
        <v>126</v>
      </c>
      <c r="E17" s="27" t="s">
        <v>100</v>
      </c>
      <c r="F17" t="str">
        <f t="shared" si="0"/>
        <v>Lê Văn Thanh</v>
      </c>
      <c r="H17" s="53">
        <v>17</v>
      </c>
      <c r="I17" s="41">
        <v>1921123196</v>
      </c>
      <c r="J17" s="54" t="s">
        <v>144</v>
      </c>
      <c r="K17" s="54" t="s">
        <v>247</v>
      </c>
      <c r="L17" s="54" t="s">
        <v>100</v>
      </c>
      <c r="N17" t="str">
        <f>VLOOKUP(I17,DSKL!$B$2:$C$98,2,0)</f>
        <v>Nguyễn Quang Phương</v>
      </c>
    </row>
    <row r="18" spans="1:14" ht="18" thickBot="1" x14ac:dyDescent="0.25">
      <c r="A18" s="23">
        <v>18</v>
      </c>
      <c r="B18" s="28">
        <v>1921123296</v>
      </c>
      <c r="C18" s="32" t="s">
        <v>105</v>
      </c>
      <c r="D18" s="29" t="s">
        <v>153</v>
      </c>
      <c r="E18" s="30" t="s">
        <v>100</v>
      </c>
      <c r="F18" t="str">
        <f t="shared" si="0"/>
        <v>Trần Văn</v>
      </c>
      <c r="H18" s="53">
        <v>18</v>
      </c>
      <c r="I18" s="41">
        <v>1921123252</v>
      </c>
      <c r="J18" s="54" t="s">
        <v>127</v>
      </c>
      <c r="K18" s="54" t="s">
        <v>128</v>
      </c>
      <c r="L18" s="54" t="s">
        <v>100</v>
      </c>
      <c r="N18" t="str">
        <f>VLOOKUP(I18,DSKL!$B$2:$C$98,2,0)</f>
        <v>Phan Văn Quân</v>
      </c>
    </row>
    <row r="19" spans="1:14" ht="29.25" thickBot="1" x14ac:dyDescent="0.25">
      <c r="A19" s="19">
        <v>19</v>
      </c>
      <c r="B19" s="31">
        <v>1921123252</v>
      </c>
      <c r="C19" s="25" t="s">
        <v>127</v>
      </c>
      <c r="D19" s="26" t="s">
        <v>128</v>
      </c>
      <c r="E19" s="27" t="s">
        <v>100</v>
      </c>
      <c r="F19" t="str">
        <f t="shared" si="0"/>
        <v>Phan Văn</v>
      </c>
      <c r="H19" s="53">
        <v>19</v>
      </c>
      <c r="I19" s="41">
        <v>1921128123</v>
      </c>
      <c r="J19" s="54" t="s">
        <v>129</v>
      </c>
      <c r="K19" s="54" t="s">
        <v>130</v>
      </c>
      <c r="L19" s="54" t="s">
        <v>100</v>
      </c>
      <c r="N19" t="str">
        <f>VLOOKUP(I19,DSKL!$B$2:$C$98,2,0)</f>
        <v>Phan Công Thái</v>
      </c>
    </row>
    <row r="20" spans="1:14" ht="29.25" thickBot="1" x14ac:dyDescent="0.25">
      <c r="A20" s="23">
        <v>20</v>
      </c>
      <c r="B20" s="27">
        <v>1921128123</v>
      </c>
      <c r="C20" s="25" t="s">
        <v>129</v>
      </c>
      <c r="D20" s="26" t="s">
        <v>130</v>
      </c>
      <c r="E20" s="27" t="s">
        <v>100</v>
      </c>
      <c r="F20" t="str">
        <f t="shared" si="0"/>
        <v>Phan Công</v>
      </c>
      <c r="H20" s="53">
        <v>20</v>
      </c>
      <c r="I20" s="41">
        <v>1921123293</v>
      </c>
      <c r="J20" s="54" t="s">
        <v>248</v>
      </c>
      <c r="K20" s="54" t="s">
        <v>132</v>
      </c>
      <c r="L20" s="54" t="s">
        <v>100</v>
      </c>
      <c r="N20" t="str">
        <f>VLOOKUP(I20,DSKL!$B$2:$C$98,2,0)</f>
        <v>Hoàng Quang Thiên</v>
      </c>
    </row>
    <row r="21" spans="1:14" ht="29.25" thickBot="1" x14ac:dyDescent="0.25">
      <c r="A21" s="19">
        <v>21</v>
      </c>
      <c r="B21" s="24">
        <v>1921123293</v>
      </c>
      <c r="C21" s="26" t="s">
        <v>131</v>
      </c>
      <c r="D21" s="26" t="s">
        <v>132</v>
      </c>
      <c r="E21" s="27" t="s">
        <v>100</v>
      </c>
      <c r="F21" t="str">
        <f t="shared" si="0"/>
        <v>Hoàng Quang </v>
      </c>
      <c r="H21" s="53">
        <v>21</v>
      </c>
      <c r="I21" s="41">
        <v>1921128134</v>
      </c>
      <c r="J21" s="54" t="s">
        <v>133</v>
      </c>
      <c r="K21" s="54" t="s">
        <v>134</v>
      </c>
      <c r="L21" s="54" t="s">
        <v>100</v>
      </c>
      <c r="N21" t="str">
        <f>VLOOKUP(I21,DSKL!$B$2:$C$98,2,0)</f>
        <v>Nguyễn Thanh Thiện</v>
      </c>
    </row>
    <row r="22" spans="1:14" ht="18" thickBot="1" x14ac:dyDescent="0.25">
      <c r="A22" s="23">
        <v>22</v>
      </c>
      <c r="B22" s="27">
        <v>1921128134</v>
      </c>
      <c r="C22" s="26" t="s">
        <v>133</v>
      </c>
      <c r="D22" s="26" t="s">
        <v>134</v>
      </c>
      <c r="E22" s="27" t="s">
        <v>100</v>
      </c>
      <c r="F22" t="str">
        <f t="shared" si="0"/>
        <v>Nguyễn Thanh</v>
      </c>
      <c r="H22" s="53">
        <v>22</v>
      </c>
      <c r="I22" s="41">
        <v>1921215112</v>
      </c>
      <c r="J22" s="54" t="s">
        <v>249</v>
      </c>
      <c r="K22" s="54" t="s">
        <v>250</v>
      </c>
      <c r="L22" s="54" t="s">
        <v>100</v>
      </c>
      <c r="N22" t="str">
        <f>VLOOKUP(I22,DSKL!$B$2:$C$98,2,0)</f>
        <v>Huỳnh Bá Thịnh</v>
      </c>
    </row>
    <row r="23" spans="1:14" ht="18" thickBot="1" x14ac:dyDescent="0.25">
      <c r="A23" s="19">
        <v>23</v>
      </c>
      <c r="B23" s="27">
        <v>172127616</v>
      </c>
      <c r="C23" s="26" t="s">
        <v>135</v>
      </c>
      <c r="D23" s="26" t="s">
        <v>136</v>
      </c>
      <c r="E23" s="27" t="s">
        <v>137</v>
      </c>
      <c r="F23" t="str">
        <f t="shared" si="0"/>
        <v>Nguyễn Văn</v>
      </c>
      <c r="H23" s="53">
        <v>23</v>
      </c>
      <c r="I23" s="41">
        <v>1921123245</v>
      </c>
      <c r="J23" s="54" t="s">
        <v>138</v>
      </c>
      <c r="K23" s="54" t="s">
        <v>139</v>
      </c>
      <c r="L23" s="54" t="s">
        <v>100</v>
      </c>
      <c r="N23" t="str">
        <f>VLOOKUP(I23,DSKL!$B$2:$C$98,2,0)</f>
        <v>Hồ Thanh Triều</v>
      </c>
    </row>
    <row r="24" spans="1:14" ht="43.5" thickBot="1" x14ac:dyDescent="0.25">
      <c r="A24" s="23">
        <v>24</v>
      </c>
      <c r="B24" s="24">
        <v>1921123245</v>
      </c>
      <c r="C24" s="26" t="s">
        <v>138</v>
      </c>
      <c r="D24" s="26" t="s">
        <v>139</v>
      </c>
      <c r="E24" s="27" t="s">
        <v>100</v>
      </c>
      <c r="F24" t="str">
        <f t="shared" si="0"/>
        <v>Hồ Thanh</v>
      </c>
      <c r="H24" s="53">
        <v>24</v>
      </c>
      <c r="I24" s="41">
        <v>1921123162</v>
      </c>
      <c r="J24" s="54" t="s">
        <v>154</v>
      </c>
      <c r="K24" s="54" t="s">
        <v>155</v>
      </c>
      <c r="L24" s="54" t="s">
        <v>100</v>
      </c>
      <c r="N24" t="str">
        <f>VLOOKUP(I24,DSKL!$B$2:$C$98,2,0)</f>
        <v>Nguyễn Châu Ngọc Trình</v>
      </c>
    </row>
    <row r="25" spans="1:14" ht="18" thickBot="1" x14ac:dyDescent="0.25">
      <c r="A25" s="19">
        <v>25</v>
      </c>
      <c r="B25" s="28">
        <v>1921123162</v>
      </c>
      <c r="C25" s="29" t="s">
        <v>154</v>
      </c>
      <c r="D25" s="29" t="s">
        <v>155</v>
      </c>
      <c r="E25" s="30" t="s">
        <v>100</v>
      </c>
      <c r="F25" t="str">
        <f t="shared" si="0"/>
        <v>Châu Nguyễn Ngọc</v>
      </c>
      <c r="H25" s="53">
        <v>25</v>
      </c>
      <c r="I25" s="41">
        <v>1921433919</v>
      </c>
      <c r="J25" s="54" t="s">
        <v>140</v>
      </c>
      <c r="K25" s="54" t="s">
        <v>141</v>
      </c>
      <c r="L25" s="54" t="s">
        <v>100</v>
      </c>
      <c r="N25" t="str">
        <f>VLOOKUP(I25,DSKL!$B$2:$C$98,2,0)</f>
        <v>Thái Bá Trung</v>
      </c>
    </row>
    <row r="26" spans="1:14" ht="18" thickBot="1" x14ac:dyDescent="0.25">
      <c r="A26" s="23">
        <v>26</v>
      </c>
      <c r="B26" s="24">
        <v>1921433919</v>
      </c>
      <c r="C26" s="26" t="s">
        <v>140</v>
      </c>
      <c r="D26" s="26" t="s">
        <v>141</v>
      </c>
      <c r="E26" s="27" t="s">
        <v>100</v>
      </c>
      <c r="F26" t="str">
        <f t="shared" si="0"/>
        <v>Thái Bá</v>
      </c>
      <c r="H26" s="53">
        <v>26</v>
      </c>
      <c r="I26" s="41">
        <v>1921123223</v>
      </c>
      <c r="J26" s="54" t="s">
        <v>142</v>
      </c>
      <c r="K26" s="54" t="s">
        <v>141</v>
      </c>
      <c r="L26" s="54" t="s">
        <v>100</v>
      </c>
      <c r="N26" t="str">
        <f>VLOOKUP(I26,DSKL!$B$2:$C$98,2,0)</f>
        <v>Lê Văn Trung</v>
      </c>
    </row>
    <row r="27" spans="1:14" ht="18" thickBot="1" x14ac:dyDescent="0.25">
      <c r="A27" s="19">
        <v>27</v>
      </c>
      <c r="B27" s="27">
        <v>1921123223</v>
      </c>
      <c r="C27" s="26" t="s">
        <v>142</v>
      </c>
      <c r="D27" s="26" t="s">
        <v>141</v>
      </c>
      <c r="E27" s="27" t="s">
        <v>100</v>
      </c>
      <c r="F27" t="str">
        <f t="shared" si="0"/>
        <v>Lê Văn</v>
      </c>
      <c r="H27" s="53">
        <v>27</v>
      </c>
      <c r="I27" s="41">
        <v>1921123254</v>
      </c>
      <c r="J27" s="54" t="s">
        <v>251</v>
      </c>
      <c r="K27" s="54" t="s">
        <v>143</v>
      </c>
      <c r="L27" s="54" t="s">
        <v>100</v>
      </c>
      <c r="N27" t="str">
        <f>VLOOKUP(I27,DSKL!$B$2:$C$98,2,0)</f>
        <v>Hoàng Việt</v>
      </c>
    </row>
    <row r="28" spans="1:14" ht="29.25" thickBot="1" x14ac:dyDescent="0.25">
      <c r="A28" s="23">
        <v>28</v>
      </c>
      <c r="B28" s="24">
        <v>1921123254</v>
      </c>
      <c r="C28" s="26" t="s">
        <v>112</v>
      </c>
      <c r="D28" s="26" t="s">
        <v>143</v>
      </c>
      <c r="E28" s="27" t="s">
        <v>100</v>
      </c>
      <c r="F28" t="str">
        <f t="shared" si="0"/>
        <v>Hoàng </v>
      </c>
      <c r="H28" s="53">
        <v>28</v>
      </c>
      <c r="I28" s="41">
        <v>1921123202</v>
      </c>
      <c r="J28" s="54" t="s">
        <v>144</v>
      </c>
      <c r="K28" s="54" t="s">
        <v>145</v>
      </c>
      <c r="L28" s="54" t="s">
        <v>100</v>
      </c>
      <c r="N28" t="str">
        <f>VLOOKUP(I28,DSKL!$B$2:$C$98,2,0)</f>
        <v>Nguyễn Quang Vinh</v>
      </c>
    </row>
    <row r="29" spans="1:14" ht="29.25" thickBot="1" x14ac:dyDescent="0.25">
      <c r="A29" s="19">
        <v>29</v>
      </c>
      <c r="B29" s="24">
        <v>1921123202</v>
      </c>
      <c r="C29" s="26" t="s">
        <v>144</v>
      </c>
      <c r="D29" s="26" t="s">
        <v>145</v>
      </c>
      <c r="E29" s="27" t="s">
        <v>100</v>
      </c>
      <c r="F29" t="str">
        <f t="shared" si="0"/>
        <v>Nguyễn Quang</v>
      </c>
      <c r="H29" s="53">
        <v>29</v>
      </c>
      <c r="I29" s="41">
        <v>1921126510</v>
      </c>
      <c r="J29" s="54" t="s">
        <v>146</v>
      </c>
      <c r="K29" s="54" t="s">
        <v>147</v>
      </c>
      <c r="L29" s="54" t="s">
        <v>100</v>
      </c>
      <c r="N29" t="str">
        <f>VLOOKUP(I29,DSKL!$B$2:$C$98,2,0)</f>
        <v>Nguyễn Văn Hoài Vũ</v>
      </c>
    </row>
    <row r="30" spans="1:14" ht="18" thickBot="1" x14ac:dyDescent="0.25">
      <c r="A30" s="23">
        <v>30</v>
      </c>
      <c r="B30" s="27">
        <v>1921126510</v>
      </c>
      <c r="C30" s="26" t="s">
        <v>146</v>
      </c>
      <c r="D30" s="26" t="s">
        <v>147</v>
      </c>
      <c r="E30" s="27" t="s">
        <v>100</v>
      </c>
      <c r="F30" t="str">
        <f t="shared" si="0"/>
        <v>Nguyễn Văn Hoài</v>
      </c>
      <c r="H30" s="53">
        <v>30</v>
      </c>
      <c r="I30" s="41">
        <v>179123036</v>
      </c>
      <c r="J30" s="54" t="s">
        <v>115</v>
      </c>
      <c r="K30" s="54" t="s">
        <v>116</v>
      </c>
      <c r="L30" s="54" t="s">
        <v>117</v>
      </c>
      <c r="N30" t="str">
        <f>VLOOKUP(I30,DSKL!$B$2:$C$98,2,0)</f>
        <v>Lê Mai Hưng</v>
      </c>
    </row>
    <row r="31" spans="1:14" ht="28.5" x14ac:dyDescent="0.2">
      <c r="H31" s="53">
        <v>31</v>
      </c>
      <c r="I31" s="41">
        <v>172127586</v>
      </c>
      <c r="J31" s="54" t="s">
        <v>111</v>
      </c>
      <c r="K31" s="54" t="s">
        <v>112</v>
      </c>
      <c r="L31" s="54" t="s">
        <v>113</v>
      </c>
      <c r="N31" t="str">
        <f>VLOOKUP(I31,DSKL!$B$2:$C$98,2,0)</f>
        <v>Trương Anh Hoàng</v>
      </c>
    </row>
    <row r="32" spans="1:14" ht="28.5" x14ac:dyDescent="0.2">
      <c r="H32" s="53">
        <v>32</v>
      </c>
      <c r="I32" s="41">
        <v>172127616</v>
      </c>
      <c r="J32" s="54" t="s">
        <v>135</v>
      </c>
      <c r="K32" s="54" t="s">
        <v>136</v>
      </c>
      <c r="L32" s="54" t="s">
        <v>137</v>
      </c>
      <c r="N32" t="str">
        <f>VLOOKUP(I32,DSKL!$B$2:$C$98,2,0)</f>
        <v>Nguyễn Văn Thuận</v>
      </c>
    </row>
    <row r="33" spans="8:12" ht="14.25" x14ac:dyDescent="0.2">
      <c r="H33" s="53"/>
      <c r="I33" s="41"/>
      <c r="J33" s="54"/>
      <c r="K33" s="54"/>
      <c r="L33" s="54"/>
    </row>
    <row r="34" spans="8:12" ht="14.25" x14ac:dyDescent="0.2">
      <c r="H34" s="53"/>
      <c r="I34" s="41"/>
      <c r="J34" s="54"/>
      <c r="K34" s="54"/>
      <c r="L34" s="54"/>
    </row>
    <row r="35" spans="8:12" ht="14.25" x14ac:dyDescent="0.2">
      <c r="H35" s="53"/>
      <c r="I35" s="41"/>
      <c r="J35" s="54"/>
      <c r="K35" s="54"/>
      <c r="L35" s="54"/>
    </row>
    <row r="36" spans="8:12" ht="14.25" x14ac:dyDescent="0.2">
      <c r="H36" s="53"/>
      <c r="I36" s="41"/>
      <c r="J36" s="54"/>
      <c r="K36" s="54"/>
      <c r="L36" s="54"/>
    </row>
    <row r="37" spans="8:12" ht="14.25" x14ac:dyDescent="0.2">
      <c r="H37" s="53"/>
      <c r="I37" s="41"/>
      <c r="J37" s="54"/>
      <c r="K37" s="54"/>
      <c r="L37" s="54"/>
    </row>
    <row r="38" spans="8:12" ht="14.25" x14ac:dyDescent="0.2">
      <c r="H38" s="53"/>
      <c r="I38" s="41"/>
      <c r="J38" s="54"/>
      <c r="K38" s="54"/>
      <c r="L38" s="54"/>
    </row>
    <row r="39" spans="8:12" ht="14.25" x14ac:dyDescent="0.2">
      <c r="H39" s="53"/>
      <c r="I39" s="41"/>
      <c r="J39" s="54"/>
      <c r="K39" s="54"/>
      <c r="L39" s="54"/>
    </row>
    <row r="40" spans="8:12" ht="14.25" x14ac:dyDescent="0.2">
      <c r="H40" s="53"/>
      <c r="I40" s="41"/>
      <c r="J40" s="54"/>
      <c r="K40" s="54"/>
      <c r="L40" s="54"/>
    </row>
    <row r="41" spans="8:12" ht="14.25" x14ac:dyDescent="0.2">
      <c r="H41" s="53"/>
      <c r="I41" s="41"/>
      <c r="J41" s="54"/>
      <c r="K41" s="54"/>
      <c r="L41" s="54"/>
    </row>
    <row r="42" spans="8:12" ht="28.5" customHeight="1" x14ac:dyDescent="0.2">
      <c r="H42" s="53"/>
      <c r="I42" s="41"/>
      <c r="J42" s="54"/>
      <c r="K42" s="54"/>
      <c r="L42" s="54"/>
    </row>
    <row r="43" spans="8:12" ht="14.25" x14ac:dyDescent="0.2">
      <c r="H43" s="53"/>
      <c r="I43" s="41"/>
      <c r="J43" s="54"/>
      <c r="K43" s="54"/>
      <c r="L43" s="54"/>
    </row>
    <row r="44" spans="8:12" ht="14.25" x14ac:dyDescent="0.2">
      <c r="H44" s="53"/>
      <c r="I44" s="41"/>
      <c r="J44" s="54"/>
      <c r="K44" s="54"/>
      <c r="L44" s="54"/>
    </row>
    <row r="45" spans="8:12" ht="14.25" x14ac:dyDescent="0.2">
      <c r="H45" s="53"/>
      <c r="I45" s="41"/>
      <c r="J45" s="54"/>
      <c r="K45" s="54"/>
      <c r="L45" s="54"/>
    </row>
    <row r="46" spans="8:12" ht="14.25" x14ac:dyDescent="0.2">
      <c r="H46" s="53"/>
      <c r="I46" s="41"/>
      <c r="J46" s="54"/>
      <c r="K46" s="54"/>
      <c r="L46" s="54"/>
    </row>
    <row r="47" spans="8:12" ht="14.25" x14ac:dyDescent="0.2">
      <c r="H47" s="53"/>
      <c r="I47" s="41"/>
      <c r="J47" s="54"/>
      <c r="K47" s="54"/>
      <c r="L47" s="54"/>
    </row>
    <row r="48" spans="8:12" ht="14.25" x14ac:dyDescent="0.2">
      <c r="H48" s="53"/>
      <c r="I48" s="41"/>
      <c r="J48" s="54"/>
      <c r="K48" s="54"/>
      <c r="L48" s="54"/>
    </row>
    <row r="49" spans="8:12" ht="14.25" x14ac:dyDescent="0.2">
      <c r="H49" s="53"/>
      <c r="I49" s="41"/>
      <c r="J49" s="54"/>
      <c r="K49" s="54"/>
      <c r="L49" s="54"/>
    </row>
    <row r="50" spans="8:12" ht="14.25" x14ac:dyDescent="0.2">
      <c r="H50" s="53"/>
      <c r="I50" s="41"/>
      <c r="J50" s="54"/>
      <c r="K50" s="54"/>
      <c r="L50" s="54"/>
    </row>
  </sheetData>
  <sortState ref="A2:E36">
    <sortCondition ref="D2:D3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K42"/>
  <sheetViews>
    <sheetView tabSelected="1" workbookViewId="0">
      <selection activeCell="H22" sqref="H22"/>
    </sheetView>
  </sheetViews>
  <sheetFormatPr defaultRowHeight="12.75" x14ac:dyDescent="0.2"/>
  <cols>
    <col min="6" max="6" width="15.85546875" customWidth="1"/>
    <col min="7" max="7" width="18.85546875" customWidth="1"/>
    <col min="8" max="8" width="16.5703125" customWidth="1"/>
    <col min="9" max="9" width="13.85546875" customWidth="1"/>
    <col min="10" max="10" width="20.42578125" customWidth="1"/>
    <col min="11" max="11" width="21.85546875" customWidth="1"/>
  </cols>
  <sheetData>
    <row r="1" spans="5:11" x14ac:dyDescent="0.2">
      <c r="E1" s="44" t="s">
        <v>240</v>
      </c>
      <c r="F1" s="45" t="s">
        <v>241</v>
      </c>
      <c r="G1" s="45" t="s">
        <v>242</v>
      </c>
      <c r="H1" s="45" t="s">
        <v>243</v>
      </c>
      <c r="I1" s="45" t="s">
        <v>244</v>
      </c>
      <c r="J1" s="46" t="s">
        <v>245</v>
      </c>
    </row>
    <row r="2" spans="5:11" ht="14.25" x14ac:dyDescent="0.2">
      <c r="E2" s="47">
        <v>1</v>
      </c>
      <c r="F2" s="42">
        <v>2127121038</v>
      </c>
      <c r="G2" s="42" t="s">
        <v>166</v>
      </c>
      <c r="H2" s="42" t="s">
        <v>167</v>
      </c>
      <c r="I2" s="43">
        <v>33538</v>
      </c>
      <c r="J2" s="48" t="s">
        <v>168</v>
      </c>
      <c r="K2" t="e">
        <f>VLOOKUP(F2,DSKL!$B$2:$C$98,2,0)</f>
        <v>#N/A</v>
      </c>
    </row>
    <row r="3" spans="5:11" ht="14.25" x14ac:dyDescent="0.2">
      <c r="E3" s="47">
        <v>2</v>
      </c>
      <c r="F3" s="42">
        <v>2127121042</v>
      </c>
      <c r="G3" s="42" t="s">
        <v>169</v>
      </c>
      <c r="H3" s="42" t="s">
        <v>167</v>
      </c>
      <c r="I3" s="43">
        <v>34434</v>
      </c>
      <c r="J3" s="48" t="s">
        <v>168</v>
      </c>
      <c r="K3" t="str">
        <f>VLOOKUP(F3,DSKL!$B$2:$C$98,2,0)</f>
        <v>Nguyễn Hữu Anh</v>
      </c>
    </row>
    <row r="4" spans="5:11" ht="14.25" x14ac:dyDescent="0.2">
      <c r="E4" s="47">
        <v>3</v>
      </c>
      <c r="F4" s="42">
        <v>2127121064</v>
      </c>
      <c r="G4" s="42" t="s">
        <v>170</v>
      </c>
      <c r="H4" s="42" t="s">
        <v>171</v>
      </c>
      <c r="I4" s="43">
        <v>34244</v>
      </c>
      <c r="J4" s="48" t="s">
        <v>168</v>
      </c>
      <c r="K4" t="str">
        <f>VLOOKUP(F4,DSKL!$B$2:$C$98,2,0)</f>
        <v>Phạm Ngọc Bảo</v>
      </c>
    </row>
    <row r="5" spans="5:11" ht="14.25" x14ac:dyDescent="0.2">
      <c r="E5" s="47">
        <v>4</v>
      </c>
      <c r="F5" s="42">
        <v>2127121032</v>
      </c>
      <c r="G5" s="42" t="s">
        <v>172</v>
      </c>
      <c r="H5" s="42" t="s">
        <v>173</v>
      </c>
      <c r="I5" s="43">
        <v>34632</v>
      </c>
      <c r="J5" s="48" t="s">
        <v>168</v>
      </c>
      <c r="K5" t="str">
        <f>VLOOKUP(F5,DSKL!$B$2:$C$98,2,0)</f>
        <v>Phạm Thành Công</v>
      </c>
    </row>
    <row r="6" spans="5:11" ht="14.25" x14ac:dyDescent="0.2">
      <c r="E6" s="47">
        <v>5</v>
      </c>
      <c r="F6" s="42">
        <v>1810115498</v>
      </c>
      <c r="G6" s="42" t="s">
        <v>174</v>
      </c>
      <c r="H6" s="42" t="s">
        <v>175</v>
      </c>
      <c r="I6" s="43">
        <v>34471</v>
      </c>
      <c r="J6" s="48" t="s">
        <v>168</v>
      </c>
      <c r="K6" t="str">
        <f>VLOOKUP(F6,DSKL!$B$2:$C$98,2,0)</f>
        <v>Lê Thị Phương Dung</v>
      </c>
    </row>
    <row r="7" spans="5:11" ht="14.25" x14ac:dyDescent="0.2">
      <c r="E7" s="47">
        <v>6</v>
      </c>
      <c r="F7" s="42">
        <v>2127121055</v>
      </c>
      <c r="G7" s="42" t="s">
        <v>176</v>
      </c>
      <c r="H7" s="42" t="s">
        <v>177</v>
      </c>
      <c r="I7" s="43">
        <v>34335</v>
      </c>
      <c r="J7" s="48" t="s">
        <v>168</v>
      </c>
      <c r="K7" t="e">
        <f>VLOOKUP(F7,DSKL!$B$2:$C$98,2,0)</f>
        <v>#N/A</v>
      </c>
    </row>
    <row r="8" spans="5:11" ht="14.25" x14ac:dyDescent="0.2">
      <c r="E8" s="47">
        <v>7</v>
      </c>
      <c r="F8" s="42">
        <v>2127121035</v>
      </c>
      <c r="G8" s="42" t="s">
        <v>178</v>
      </c>
      <c r="H8" s="42" t="s">
        <v>179</v>
      </c>
      <c r="I8" s="43">
        <v>34389</v>
      </c>
      <c r="J8" s="48" t="s">
        <v>168</v>
      </c>
      <c r="K8" t="str">
        <f>VLOOKUP(F8,DSKL!$B$2:$C$98,2,0)</f>
        <v>Lâm Ngọc Duy</v>
      </c>
    </row>
    <row r="9" spans="5:11" ht="14.25" x14ac:dyDescent="0.2">
      <c r="E9" s="47">
        <v>8</v>
      </c>
      <c r="F9" s="42">
        <v>1811116563</v>
      </c>
      <c r="G9" s="42" t="s">
        <v>180</v>
      </c>
      <c r="H9" s="42" t="s">
        <v>181</v>
      </c>
      <c r="I9" s="43">
        <v>34575</v>
      </c>
      <c r="J9" s="48" t="s">
        <v>168</v>
      </c>
      <c r="K9" t="e">
        <f>VLOOKUP(F9,DSKL!$B$2:$C$98,2,0)</f>
        <v>#N/A</v>
      </c>
    </row>
    <row r="10" spans="5:11" ht="14.25" x14ac:dyDescent="0.2">
      <c r="E10" s="47">
        <v>9</v>
      </c>
      <c r="F10" s="42">
        <v>2127121044</v>
      </c>
      <c r="G10" s="42" t="s">
        <v>182</v>
      </c>
      <c r="H10" s="42" t="s">
        <v>183</v>
      </c>
      <c r="I10" s="43">
        <v>33197</v>
      </c>
      <c r="J10" s="48" t="s">
        <v>168</v>
      </c>
      <c r="K10" t="e">
        <f>VLOOKUP(F10,DSKL!$B$2:$C$98,2,0)</f>
        <v>#N/A</v>
      </c>
    </row>
    <row r="11" spans="5:11" ht="14.25" x14ac:dyDescent="0.2">
      <c r="E11" s="47">
        <v>10</v>
      </c>
      <c r="F11" s="42">
        <v>2127121065</v>
      </c>
      <c r="G11" s="42" t="s">
        <v>184</v>
      </c>
      <c r="H11" s="42" t="s">
        <v>185</v>
      </c>
      <c r="I11" s="43">
        <v>32764</v>
      </c>
      <c r="J11" s="48" t="s">
        <v>168</v>
      </c>
      <c r="K11" t="str">
        <f>VLOOKUP(F11,DSKL!$B$2:$C$98,2,0)</f>
        <v>Nguyễn Tiến Hoàng</v>
      </c>
    </row>
    <row r="12" spans="5:11" ht="14.25" x14ac:dyDescent="0.2">
      <c r="E12" s="47">
        <v>11</v>
      </c>
      <c r="F12" s="42">
        <v>1811115502</v>
      </c>
      <c r="G12" s="42" t="s">
        <v>186</v>
      </c>
      <c r="H12" s="42" t="s">
        <v>187</v>
      </c>
      <c r="I12" s="43">
        <v>34496</v>
      </c>
      <c r="J12" s="48" t="s">
        <v>168</v>
      </c>
      <c r="K12" t="str">
        <f>VLOOKUP(F12,DSKL!$B$2:$C$98,2,0)</f>
        <v>Ngô Đình Khải</v>
      </c>
    </row>
    <row r="13" spans="5:11" ht="14.25" x14ac:dyDescent="0.2">
      <c r="E13" s="47">
        <v>12</v>
      </c>
      <c r="F13" s="42">
        <v>2127121067</v>
      </c>
      <c r="G13" s="42" t="s">
        <v>188</v>
      </c>
      <c r="H13" s="42" t="s">
        <v>189</v>
      </c>
      <c r="I13" s="43">
        <v>32830</v>
      </c>
      <c r="J13" s="48" t="s">
        <v>168</v>
      </c>
      <c r="K13" t="str">
        <f>VLOOKUP(F13,DSKL!$B$2:$C$98,2,0)</f>
        <v>Nguyễn Ngọc Khánh</v>
      </c>
    </row>
    <row r="14" spans="5:11" ht="14.25" x14ac:dyDescent="0.2">
      <c r="E14" s="47">
        <v>13</v>
      </c>
      <c r="F14" s="42">
        <v>161136869</v>
      </c>
      <c r="G14" s="42" t="s">
        <v>190</v>
      </c>
      <c r="H14" s="42" t="s">
        <v>191</v>
      </c>
      <c r="I14" s="43">
        <v>33902</v>
      </c>
      <c r="J14" s="48" t="s">
        <v>168</v>
      </c>
      <c r="K14" t="str">
        <f>VLOOKUP(F14,DSKL!$B$2:$C$98,2,0)</f>
        <v>Nguyễn Thế Kỳ</v>
      </c>
    </row>
    <row r="15" spans="5:11" ht="14.25" x14ac:dyDescent="0.2">
      <c r="E15" s="47">
        <v>14</v>
      </c>
      <c r="F15" s="42">
        <v>2127121054</v>
      </c>
      <c r="G15" s="42" t="s">
        <v>192</v>
      </c>
      <c r="H15" s="42" t="s">
        <v>193</v>
      </c>
      <c r="I15" s="43">
        <v>34293</v>
      </c>
      <c r="J15" s="48" t="s">
        <v>168</v>
      </c>
      <c r="K15" t="e">
        <f>VLOOKUP(F15,DSKL!$B$2:$C$98,2,0)</f>
        <v>#N/A</v>
      </c>
    </row>
    <row r="16" spans="5:11" ht="28.5" x14ac:dyDescent="0.2">
      <c r="E16" s="47">
        <v>15</v>
      </c>
      <c r="F16" s="42">
        <v>171135791</v>
      </c>
      <c r="G16" s="42" t="s">
        <v>194</v>
      </c>
      <c r="H16" s="42" t="s">
        <v>193</v>
      </c>
      <c r="I16" s="43">
        <v>33610</v>
      </c>
      <c r="J16" s="48" t="s">
        <v>168</v>
      </c>
      <c r="K16" t="str">
        <f>VLOOKUP(F16,DSKL!$B$2:$C$98,2,0)</f>
        <v>Nguyễn Trần Hoàng Linh</v>
      </c>
    </row>
    <row r="17" spans="5:11" ht="14.25" x14ac:dyDescent="0.2">
      <c r="E17" s="47">
        <v>16</v>
      </c>
      <c r="F17" s="42">
        <v>2127121029</v>
      </c>
      <c r="G17" s="42" t="s">
        <v>195</v>
      </c>
      <c r="H17" s="42" t="s">
        <v>193</v>
      </c>
      <c r="I17" s="43">
        <v>33539</v>
      </c>
      <c r="J17" s="48" t="s">
        <v>168</v>
      </c>
      <c r="K17" t="str">
        <f>VLOOKUP(F17,DSKL!$B$2:$C$98,2,0)</f>
        <v>Nguyễn Văn Linh</v>
      </c>
    </row>
    <row r="18" spans="5:11" ht="14.25" x14ac:dyDescent="0.2">
      <c r="E18" s="47">
        <v>17</v>
      </c>
      <c r="F18" s="42">
        <v>2127121061</v>
      </c>
      <c r="G18" s="42" t="s">
        <v>196</v>
      </c>
      <c r="H18" s="42" t="s">
        <v>197</v>
      </c>
      <c r="I18" s="43">
        <v>34402</v>
      </c>
      <c r="J18" s="48" t="s">
        <v>168</v>
      </c>
      <c r="K18" t="str">
        <f>VLOOKUP(F18,DSKL!$B$2:$C$98,2,0)</f>
        <v>Khuất Hoàng Trí Lực</v>
      </c>
    </row>
    <row r="19" spans="5:11" ht="14.25" x14ac:dyDescent="0.2">
      <c r="E19" s="47">
        <v>18</v>
      </c>
      <c r="F19" s="42">
        <v>2127121024</v>
      </c>
      <c r="G19" s="42" t="s">
        <v>198</v>
      </c>
      <c r="H19" s="42" t="s">
        <v>199</v>
      </c>
      <c r="I19" s="43">
        <v>33833</v>
      </c>
      <c r="J19" s="48" t="s">
        <v>168</v>
      </c>
      <c r="K19" t="str">
        <f>VLOOKUP(F19,DSKL!$B$2:$C$98,2,0)</f>
        <v>Phạm Đình Thanh Nam</v>
      </c>
    </row>
    <row r="20" spans="5:11" ht="14.25" x14ac:dyDescent="0.2">
      <c r="E20" s="47">
        <v>19</v>
      </c>
      <c r="F20" s="42">
        <v>2127121033</v>
      </c>
      <c r="G20" s="42" t="s">
        <v>200</v>
      </c>
      <c r="H20" s="42" t="s">
        <v>201</v>
      </c>
      <c r="I20" s="43">
        <v>33759</v>
      </c>
      <c r="J20" s="48" t="s">
        <v>168</v>
      </c>
      <c r="K20" t="str">
        <f>VLOOKUP(F20,DSKL!$B$2:$C$98,2,0)</f>
        <v>Nguyễn Phương Nguyên</v>
      </c>
    </row>
    <row r="21" spans="5:11" ht="14.25" x14ac:dyDescent="0.2">
      <c r="E21" s="47">
        <v>20</v>
      </c>
      <c r="F21" s="42">
        <v>2127121051</v>
      </c>
      <c r="G21" s="42" t="s">
        <v>202</v>
      </c>
      <c r="H21" s="42" t="s">
        <v>203</v>
      </c>
      <c r="I21" s="43">
        <v>34278</v>
      </c>
      <c r="J21" s="48" t="s">
        <v>168</v>
      </c>
      <c r="K21" t="str">
        <f>VLOOKUP(F21,DSKL!$B$2:$C$98,2,0)</f>
        <v>Nguyễn Tấn Phát</v>
      </c>
    </row>
    <row r="22" spans="5:11" ht="14.25" x14ac:dyDescent="0.2">
      <c r="E22" s="47">
        <v>21</v>
      </c>
      <c r="F22" s="42">
        <v>171136415</v>
      </c>
      <c r="G22" s="42" t="s">
        <v>204</v>
      </c>
      <c r="H22" s="42" t="s">
        <v>205</v>
      </c>
      <c r="I22" s="43">
        <v>34143</v>
      </c>
      <c r="J22" s="48" t="s">
        <v>168</v>
      </c>
      <c r="K22" t="str">
        <f>VLOOKUP(F22,DSKL!$B$2:$C$98,2,0)</f>
        <v>Mai Văn Vũ Quân</v>
      </c>
    </row>
    <row r="23" spans="5:11" ht="14.25" x14ac:dyDescent="0.2">
      <c r="E23" s="47">
        <v>22</v>
      </c>
      <c r="F23" s="42">
        <v>161135967</v>
      </c>
      <c r="G23" s="42" t="s">
        <v>206</v>
      </c>
      <c r="H23" s="42" t="s">
        <v>207</v>
      </c>
      <c r="I23" s="43">
        <v>33853</v>
      </c>
      <c r="J23" s="48" t="s">
        <v>168</v>
      </c>
      <c r="K23" t="str">
        <f>VLOOKUP(F23,DSKL!$B$2:$C$98,2,0)</f>
        <v>Lê Công Sanh</v>
      </c>
    </row>
    <row r="24" spans="5:11" ht="14.25" x14ac:dyDescent="0.2">
      <c r="E24" s="47">
        <v>23</v>
      </c>
      <c r="F24" s="42">
        <v>2127121034</v>
      </c>
      <c r="G24" s="42" t="s">
        <v>182</v>
      </c>
      <c r="H24" s="42" t="s">
        <v>208</v>
      </c>
      <c r="I24" s="43">
        <v>34268</v>
      </c>
      <c r="J24" s="48" t="s">
        <v>168</v>
      </c>
      <c r="K24" t="str">
        <f>VLOOKUP(F24,DSKL!$B$2:$C$98,2,0)</f>
        <v>Ngô Văn Sơn</v>
      </c>
    </row>
    <row r="25" spans="5:11" ht="14.25" x14ac:dyDescent="0.2">
      <c r="E25" s="47">
        <v>24</v>
      </c>
      <c r="F25" s="42">
        <v>2127121050</v>
      </c>
      <c r="G25" s="42" t="s">
        <v>188</v>
      </c>
      <c r="H25" s="42" t="s">
        <v>209</v>
      </c>
      <c r="I25" s="43">
        <v>34423</v>
      </c>
      <c r="J25" s="48" t="s">
        <v>168</v>
      </c>
      <c r="K25" t="e">
        <f>VLOOKUP(F25,DSKL!$B$2:$C$98,2,0)</f>
        <v>#N/A</v>
      </c>
    </row>
    <row r="26" spans="5:11" ht="14.25" x14ac:dyDescent="0.2">
      <c r="E26" s="47">
        <v>25</v>
      </c>
      <c r="F26" s="42">
        <v>2127121056</v>
      </c>
      <c r="G26" s="42" t="s">
        <v>170</v>
      </c>
      <c r="H26" s="42" t="s">
        <v>210</v>
      </c>
      <c r="I26" s="43">
        <v>34413</v>
      </c>
      <c r="J26" s="48" t="s">
        <v>168</v>
      </c>
      <c r="K26" t="e">
        <f>VLOOKUP(F26,DSKL!$B$2:$C$98,2,0)</f>
        <v>#N/A</v>
      </c>
    </row>
    <row r="27" spans="5:11" ht="14.25" x14ac:dyDescent="0.2">
      <c r="E27" s="47">
        <v>26</v>
      </c>
      <c r="F27" s="42">
        <v>2127121027</v>
      </c>
      <c r="G27" s="42" t="s">
        <v>211</v>
      </c>
      <c r="H27" s="42" t="s">
        <v>212</v>
      </c>
      <c r="I27" s="43">
        <v>33314</v>
      </c>
      <c r="J27" s="48" t="s">
        <v>168</v>
      </c>
      <c r="K27" t="str">
        <f>VLOOKUP(F27,DSKL!$B$2:$C$98,2,0)</f>
        <v>Nguyễn Khoa Thắng</v>
      </c>
    </row>
    <row r="28" spans="5:11" ht="14.25" x14ac:dyDescent="0.2">
      <c r="E28" s="47">
        <v>27</v>
      </c>
      <c r="F28" s="42">
        <v>2127121039</v>
      </c>
      <c r="G28" s="42" t="s">
        <v>213</v>
      </c>
      <c r="H28" s="42" t="s">
        <v>214</v>
      </c>
      <c r="I28" s="43">
        <v>34277</v>
      </c>
      <c r="J28" s="48" t="s">
        <v>168</v>
      </c>
      <c r="K28" t="str">
        <f>VLOOKUP(F28,DSKL!$B$2:$C$98,2,0)</f>
        <v>Phan Châu Thành</v>
      </c>
    </row>
    <row r="29" spans="5:11" ht="14.25" x14ac:dyDescent="0.2">
      <c r="E29" s="47">
        <v>28</v>
      </c>
      <c r="F29" s="42">
        <v>171136418</v>
      </c>
      <c r="G29" s="42" t="s">
        <v>215</v>
      </c>
      <c r="H29" s="42" t="s">
        <v>216</v>
      </c>
      <c r="I29" s="43">
        <v>33816</v>
      </c>
      <c r="J29" s="48" t="s">
        <v>168</v>
      </c>
      <c r="K29" t="e">
        <f>VLOOKUP(F29,DSKL!$B$2:$C$98,2,0)</f>
        <v>#N/A</v>
      </c>
    </row>
    <row r="30" spans="5:11" ht="14.25" x14ac:dyDescent="0.2">
      <c r="E30" s="47">
        <v>29</v>
      </c>
      <c r="F30" s="42">
        <v>1810114529</v>
      </c>
      <c r="G30" s="42" t="s">
        <v>217</v>
      </c>
      <c r="H30" s="42" t="s">
        <v>218</v>
      </c>
      <c r="I30" s="43">
        <v>34657</v>
      </c>
      <c r="J30" s="48" t="s">
        <v>168</v>
      </c>
      <c r="K30" t="str">
        <f>VLOOKUP(F30,DSKL!$B$2:$C$98,2,0)</f>
        <v>Trần Thị Thương</v>
      </c>
    </row>
    <row r="31" spans="5:11" ht="14.25" x14ac:dyDescent="0.2">
      <c r="E31" s="47">
        <v>30</v>
      </c>
      <c r="F31" s="42">
        <v>1811115778</v>
      </c>
      <c r="G31" s="42" t="s">
        <v>219</v>
      </c>
      <c r="H31" s="42" t="s">
        <v>220</v>
      </c>
      <c r="I31" s="43">
        <v>34475</v>
      </c>
      <c r="J31" s="48" t="s">
        <v>168</v>
      </c>
      <c r="K31" t="str">
        <f>VLOOKUP(F31,DSKL!$B$2:$C$98,2,0)</f>
        <v>Nguyễn Đức Toàn</v>
      </c>
    </row>
    <row r="32" spans="5:11" ht="14.25" x14ac:dyDescent="0.2">
      <c r="E32" s="47">
        <v>31</v>
      </c>
      <c r="F32" s="42">
        <v>2127121057</v>
      </c>
      <c r="G32" s="42" t="s">
        <v>221</v>
      </c>
      <c r="H32" s="42" t="s">
        <v>222</v>
      </c>
      <c r="I32" s="43">
        <v>33050</v>
      </c>
      <c r="J32" s="48" t="s">
        <v>168</v>
      </c>
      <c r="K32" t="str">
        <f>VLOOKUP(F32,DSKL!$B$2:$C$98,2,0)</f>
        <v>Đỗ Văn Tới</v>
      </c>
    </row>
    <row r="33" spans="5:11" ht="14.25" x14ac:dyDescent="0.2">
      <c r="E33" s="47">
        <v>32</v>
      </c>
      <c r="F33" s="42">
        <v>2127121041</v>
      </c>
      <c r="G33" s="42" t="s">
        <v>219</v>
      </c>
      <c r="H33" s="42" t="s">
        <v>223</v>
      </c>
      <c r="I33" s="43">
        <v>33480</v>
      </c>
      <c r="J33" s="48" t="s">
        <v>168</v>
      </c>
      <c r="K33" t="str">
        <f>VLOOKUP(F33,DSKL!$B$2:$C$98,2,0)</f>
        <v>Nguyễn Đức Trung</v>
      </c>
    </row>
    <row r="34" spans="5:11" ht="14.25" x14ac:dyDescent="0.2">
      <c r="E34" s="47">
        <v>33</v>
      </c>
      <c r="F34" s="42">
        <v>2127121049</v>
      </c>
      <c r="G34" s="42" t="s">
        <v>224</v>
      </c>
      <c r="H34" s="42" t="s">
        <v>225</v>
      </c>
      <c r="I34" s="43">
        <v>34559</v>
      </c>
      <c r="J34" s="48" t="s">
        <v>168</v>
      </c>
      <c r="K34" t="str">
        <f>VLOOKUP(F34,DSKL!$B$2:$C$98,2,0)</f>
        <v>Nguyễn Anh Tuấn</v>
      </c>
    </row>
    <row r="35" spans="5:11" ht="28.5" x14ac:dyDescent="0.2">
      <c r="E35" s="47">
        <v>34</v>
      </c>
      <c r="F35" s="42">
        <v>1811115501</v>
      </c>
      <c r="G35" s="42" t="s">
        <v>226</v>
      </c>
      <c r="H35" s="42" t="s">
        <v>225</v>
      </c>
      <c r="I35" s="43">
        <v>34015</v>
      </c>
      <c r="J35" s="48" t="s">
        <v>168</v>
      </c>
      <c r="K35" t="e">
        <f>VLOOKUP(F35,DSKL!$B$2:$C$98,2,0)</f>
        <v>#N/A</v>
      </c>
    </row>
    <row r="36" spans="5:11" ht="14.25" x14ac:dyDescent="0.2">
      <c r="E36" s="47">
        <v>35</v>
      </c>
      <c r="F36" s="42">
        <v>161136012</v>
      </c>
      <c r="G36" s="42" t="s">
        <v>227</v>
      </c>
      <c r="H36" s="42" t="s">
        <v>228</v>
      </c>
      <c r="I36" s="43">
        <v>33871</v>
      </c>
      <c r="J36" s="48" t="s">
        <v>168</v>
      </c>
      <c r="K36" t="str">
        <f>VLOOKUP(F36,DSKL!$B$2:$C$98,2,0)</f>
        <v>Võ Nguyên Tùng</v>
      </c>
    </row>
    <row r="37" spans="5:11" ht="14.25" x14ac:dyDescent="0.2">
      <c r="E37" s="47">
        <v>36</v>
      </c>
      <c r="F37" s="42">
        <v>2127121031</v>
      </c>
      <c r="G37" s="42" t="s">
        <v>229</v>
      </c>
      <c r="H37" s="42" t="s">
        <v>230</v>
      </c>
      <c r="I37" s="43">
        <v>33321</v>
      </c>
      <c r="J37" s="48" t="s">
        <v>168</v>
      </c>
      <c r="K37" t="str">
        <f>VLOOKUP(F37,DSKL!$B$2:$C$98,2,0)</f>
        <v>Phan Quốc Việt</v>
      </c>
    </row>
    <row r="38" spans="5:11" ht="14.25" x14ac:dyDescent="0.2">
      <c r="E38" s="47">
        <v>37</v>
      </c>
      <c r="F38" s="42">
        <v>2127121028</v>
      </c>
      <c r="G38" s="42" t="s">
        <v>231</v>
      </c>
      <c r="H38" s="42" t="s">
        <v>232</v>
      </c>
      <c r="I38" s="43">
        <v>34140</v>
      </c>
      <c r="J38" s="48" t="s">
        <v>168</v>
      </c>
      <c r="K38" t="str">
        <f>VLOOKUP(F38,DSKL!$B$2:$C$98,2,0)</f>
        <v>Trương Quốc Việt</v>
      </c>
    </row>
    <row r="39" spans="5:11" ht="14.25" x14ac:dyDescent="0.2">
      <c r="E39" s="47">
        <v>38</v>
      </c>
      <c r="F39" s="42">
        <v>2126121052</v>
      </c>
      <c r="G39" s="42" t="s">
        <v>233</v>
      </c>
      <c r="H39" s="42" t="s">
        <v>234</v>
      </c>
      <c r="I39" s="43">
        <v>32375</v>
      </c>
      <c r="J39" s="48" t="s">
        <v>168</v>
      </c>
      <c r="K39" t="str">
        <f>VLOOKUP(F39,DSKL!$B$2:$C$98,2,0)</f>
        <v>Nguyễn Thùy Vy</v>
      </c>
    </row>
    <row r="40" spans="5:11" ht="14.25" x14ac:dyDescent="0.2">
      <c r="E40" s="47">
        <v>39</v>
      </c>
      <c r="F40" s="42">
        <v>2126121043</v>
      </c>
      <c r="G40" s="42" t="s">
        <v>235</v>
      </c>
      <c r="H40" s="42" t="s">
        <v>236</v>
      </c>
      <c r="I40" s="43">
        <v>33689</v>
      </c>
      <c r="J40" s="48" t="s">
        <v>168</v>
      </c>
      <c r="K40" t="str">
        <f>VLOOKUP(F40,DSKL!$B$2:$C$98,2,0)</f>
        <v>Nguyễn Thị Minh</v>
      </c>
    </row>
    <row r="41" spans="5:11" ht="14.25" x14ac:dyDescent="0.2">
      <c r="E41" s="47">
        <v>40</v>
      </c>
      <c r="F41" s="42">
        <v>2127121047</v>
      </c>
      <c r="G41" s="42" t="s">
        <v>170</v>
      </c>
      <c r="H41" s="42" t="s">
        <v>237</v>
      </c>
      <c r="I41" s="43">
        <v>31463</v>
      </c>
      <c r="J41" s="48" t="s">
        <v>168</v>
      </c>
      <c r="K41" t="str">
        <f>VLOOKUP(F41,DSKL!$B$2:$C$98,2,0)</f>
        <v>Phạm Ngọc Tĩnh</v>
      </c>
    </row>
    <row r="42" spans="5:11" ht="15" thickBot="1" x14ac:dyDescent="0.25">
      <c r="E42" s="49">
        <v>41</v>
      </c>
      <c r="F42" s="50">
        <v>2127111007</v>
      </c>
      <c r="G42" s="50" t="s">
        <v>238</v>
      </c>
      <c r="H42" s="50" t="s">
        <v>239</v>
      </c>
      <c r="I42" s="51">
        <v>32202</v>
      </c>
      <c r="J42" s="52" t="s">
        <v>168</v>
      </c>
      <c r="K42" t="str">
        <f>VLOOKUP(F42,DSKL!$B$2:$C$98,2,0)</f>
        <v>Trần Nhật Vinh</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D22" sqref="D22"/>
    </sheetView>
  </sheetViews>
  <sheetFormatPr defaultRowHeight="12.75" x14ac:dyDescent="0.2"/>
  <cols>
    <col min="2" max="2" width="26.42578125" customWidth="1"/>
    <col min="3" max="3" width="10.85546875" customWidth="1"/>
    <col min="4" max="4" width="13.7109375" customWidth="1"/>
    <col min="5" max="5" width="32" customWidth="1"/>
  </cols>
  <sheetData>
    <row r="1" spans="1:5" x14ac:dyDescent="0.2">
      <c r="A1" s="61" t="s">
        <v>240</v>
      </c>
      <c r="B1" s="108" t="s">
        <v>292</v>
      </c>
      <c r="C1" s="108" t="s">
        <v>293</v>
      </c>
      <c r="D1" s="108" t="s">
        <v>294</v>
      </c>
      <c r="E1" s="61" t="s">
        <v>295</v>
      </c>
    </row>
    <row r="2" spans="1:5" ht="15" x14ac:dyDescent="0.25">
      <c r="A2" s="61">
        <v>1</v>
      </c>
      <c r="B2" s="109" t="s">
        <v>296</v>
      </c>
      <c r="C2" s="108" t="s">
        <v>283</v>
      </c>
      <c r="D2" s="108">
        <v>905070709</v>
      </c>
      <c r="E2" s="110" t="str">
        <f>HYPERLINK("mailto:dangviethungha@gmail.com","dangviethungha@gmail.com")</f>
        <v>dangviethungha@gmail.com</v>
      </c>
    </row>
    <row r="3" spans="1:5" ht="25.5" x14ac:dyDescent="0.25">
      <c r="A3" s="61">
        <v>2</v>
      </c>
      <c r="B3" s="109" t="s">
        <v>297</v>
      </c>
      <c r="C3" s="108" t="s">
        <v>283</v>
      </c>
      <c r="D3" s="111" t="s">
        <v>298</v>
      </c>
      <c r="E3" s="110" t="str">
        <f>HYPERLINK("mailto:qanhscaro@yahoo.com","qanhscaro@yahoo.com")</f>
        <v>qanhscaro@yahoo.com</v>
      </c>
    </row>
    <row r="4" spans="1:5" ht="15" x14ac:dyDescent="0.25">
      <c r="A4" s="61">
        <v>3</v>
      </c>
      <c r="B4" s="109" t="s">
        <v>299</v>
      </c>
      <c r="C4" s="108" t="s">
        <v>283</v>
      </c>
      <c r="D4" s="111" t="s">
        <v>300</v>
      </c>
      <c r="E4" s="110" t="str">
        <f>HYPERLINK("mailto:tranhuechidt@gmail.com","tranhuechidt@gmail.com")</f>
        <v>tranhuechidt@gmail.com</v>
      </c>
    </row>
    <row r="5" spans="1:5" ht="15" x14ac:dyDescent="0.25">
      <c r="A5" s="61">
        <v>4</v>
      </c>
      <c r="B5" s="109" t="s">
        <v>301</v>
      </c>
      <c r="C5" s="108" t="s">
        <v>286</v>
      </c>
      <c r="D5" s="111" t="s">
        <v>302</v>
      </c>
      <c r="E5" s="110" t="str">
        <f>HYPERLINK("mailto:dieuhb@gmail.com","dieuhb@gmail.com")</f>
        <v>dieuhb@gmail.com</v>
      </c>
    </row>
    <row r="6" spans="1:5" ht="25.5" x14ac:dyDescent="0.25">
      <c r="A6" s="61">
        <v>5</v>
      </c>
      <c r="B6" s="109" t="s">
        <v>303</v>
      </c>
      <c r="C6" s="108" t="s">
        <v>283</v>
      </c>
      <c r="D6" s="111" t="s">
        <v>304</v>
      </c>
      <c r="E6" s="110" t="str">
        <f>HYPERLINK("mailto:thanhlantt@gmail.com","thanhlantt@gmail.com")</f>
        <v>thanhlantt@gmail.com</v>
      </c>
    </row>
    <row r="7" spans="1:5" ht="15" x14ac:dyDescent="0.25">
      <c r="A7" s="61">
        <v>6</v>
      </c>
      <c r="B7" s="109" t="s">
        <v>305</v>
      </c>
      <c r="C7" s="108" t="s">
        <v>283</v>
      </c>
      <c r="D7" s="111" t="s">
        <v>306</v>
      </c>
      <c r="E7" s="110" t="str">
        <f>HYPERLINK("mailto:lthanhlong@gmail.com","lthanhlong@gmail.com")</f>
        <v>lthanhlong@gmail.com</v>
      </c>
    </row>
    <row r="8" spans="1:5" ht="15" x14ac:dyDescent="0.25">
      <c r="A8" s="61">
        <v>7</v>
      </c>
      <c r="B8" s="109" t="s">
        <v>307</v>
      </c>
      <c r="C8" s="108" t="s">
        <v>286</v>
      </c>
      <c r="D8" s="111" t="s">
        <v>308</v>
      </c>
      <c r="E8" s="110" t="str">
        <f>HYPERLINK("mailto:vovanluong@duytan.edu.vn","vovanluong@duytan.edu.vn")</f>
        <v>vovanluong@duytan.edu.vn</v>
      </c>
    </row>
    <row r="9" spans="1:5" ht="25.5" x14ac:dyDescent="0.25">
      <c r="A9" s="61">
        <v>8</v>
      </c>
      <c r="B9" s="109" t="s">
        <v>309</v>
      </c>
      <c r="C9" s="108" t="s">
        <v>283</v>
      </c>
      <c r="D9" s="111" t="s">
        <v>310</v>
      </c>
      <c r="E9" s="110" t="str">
        <f>HYPERLINK("mailto:baongocdt@gmail.com","baongocdt@gmail.com")</f>
        <v>baongocdt@gmail.com</v>
      </c>
    </row>
    <row r="10" spans="1:5" ht="25.5" x14ac:dyDescent="0.25">
      <c r="A10" s="61">
        <v>9</v>
      </c>
      <c r="B10" s="109" t="s">
        <v>311</v>
      </c>
      <c r="C10" s="108" t="s">
        <v>283</v>
      </c>
      <c r="D10" s="111" t="s">
        <v>312</v>
      </c>
      <c r="E10" s="110" t="str">
        <f>HYPERLINK("mailto:nhatnm2010@gmail.com","nhatnm2010@gmail.com ")</f>
        <v xml:space="preserve">nhatnm2010@gmail.com </v>
      </c>
    </row>
    <row r="11" spans="1:5" ht="25.5" x14ac:dyDescent="0.25">
      <c r="A11" s="61">
        <v>10</v>
      </c>
      <c r="B11" s="109" t="s">
        <v>313</v>
      </c>
      <c r="C11" s="108" t="s">
        <v>283</v>
      </c>
      <c r="D11" s="111" t="s">
        <v>314</v>
      </c>
      <c r="E11" s="110" t="str">
        <f>HYPERLINK("mailto:thuanr@yahoo.com","thuanr@yahoo.com")</f>
        <v>thuanr@yahoo.com</v>
      </c>
    </row>
    <row r="12" spans="1:5" ht="25.5" x14ac:dyDescent="0.25">
      <c r="A12" s="61">
        <v>11</v>
      </c>
      <c r="B12" s="109" t="s">
        <v>315</v>
      </c>
      <c r="C12" s="108" t="s">
        <v>283</v>
      </c>
      <c r="D12" s="111" t="s">
        <v>316</v>
      </c>
      <c r="E12" s="110" t="str">
        <f>HYPERLINK("mailto:thuytrinh85@gmail.com","thuytrinh85@gmail.com")</f>
        <v>thuytrinh85@gmail.com</v>
      </c>
    </row>
    <row r="13" spans="1:5" ht="15" x14ac:dyDescent="0.25">
      <c r="A13" s="61">
        <v>12</v>
      </c>
      <c r="B13" s="109" t="s">
        <v>317</v>
      </c>
      <c r="C13" s="108" t="s">
        <v>283</v>
      </c>
      <c r="D13" s="111" t="s">
        <v>318</v>
      </c>
      <c r="E13" s="110" t="str">
        <f>HYPERLINK("mailto:vudalat@yahoo.com","vudalat@yahoo.com ")</f>
        <v xml:space="preserve">vudalat@yahoo.com </v>
      </c>
    </row>
    <row r="14" spans="1:5" ht="15" x14ac:dyDescent="0.25">
      <c r="A14" s="61">
        <v>13</v>
      </c>
      <c r="B14" s="109" t="s">
        <v>319</v>
      </c>
      <c r="C14" s="108" t="s">
        <v>283</v>
      </c>
      <c r="D14" s="111" t="s">
        <v>320</v>
      </c>
      <c r="E14" s="110" t="str">
        <f>HYPERLINK("mailto:duocphv@gmail.com","duocphv@gmail.com")</f>
        <v>duocphv@gmail.com</v>
      </c>
    </row>
    <row r="15" spans="1:5" ht="15" x14ac:dyDescent="0.25">
      <c r="A15" s="61">
        <v>14</v>
      </c>
      <c r="B15" s="109" t="s">
        <v>321</v>
      </c>
      <c r="C15" s="108" t="s">
        <v>286</v>
      </c>
      <c r="D15" s="111" t="s">
        <v>322</v>
      </c>
      <c r="E15" s="110" t="str">
        <f>HYPERLINK("mailto:mannd@duytan.edu.vn","mannd@duytan.edu.vn ")</f>
        <v xml:space="preserve">mannd@duytan.edu.vn </v>
      </c>
    </row>
    <row r="16" spans="1:5" ht="25.5" x14ac:dyDescent="0.25">
      <c r="A16" s="61">
        <v>15</v>
      </c>
      <c r="B16" s="109" t="s">
        <v>323</v>
      </c>
      <c r="C16" s="108" t="s">
        <v>283</v>
      </c>
      <c r="D16" s="111" t="s">
        <v>324</v>
      </c>
      <c r="E16" s="110" t="str">
        <f>HYPERLINK("mailto:thimtnguyen2005@yahoo.com","thimtnguyen2005@yahoo.com")</f>
        <v>thimtnguyen2005@yahoo.com</v>
      </c>
    </row>
    <row r="17" spans="1:5" ht="15" x14ac:dyDescent="0.2">
      <c r="A17" s="16">
        <v>16</v>
      </c>
      <c r="B17" s="112" t="s">
        <v>325</v>
      </c>
      <c r="C17" s="113" t="s">
        <v>283</v>
      </c>
      <c r="D17" s="114" t="s">
        <v>326</v>
      </c>
      <c r="E17" s="115" t="str">
        <f>HYPERLINK("mailto:anbinhdn@gmail.com","anbinhdn@gmail.com")</f>
        <v>anbinhdn@gmail.com</v>
      </c>
    </row>
    <row r="18" spans="1:5" ht="15" x14ac:dyDescent="0.25">
      <c r="A18" s="61">
        <v>17</v>
      </c>
      <c r="B18" s="109" t="s">
        <v>327</v>
      </c>
      <c r="C18" s="108" t="s">
        <v>283</v>
      </c>
      <c r="D18" s="111" t="s">
        <v>328</v>
      </c>
      <c r="E18" s="110" t="str">
        <f>HYPERLINK("mailto:dungetic@gmail.com","dungetic@gmail.com")</f>
        <v>dungetic@gmail.com</v>
      </c>
    </row>
    <row r="19" spans="1:5" ht="15" x14ac:dyDescent="0.25">
      <c r="A19" s="61">
        <v>18</v>
      </c>
      <c r="B19" s="109" t="s">
        <v>329</v>
      </c>
      <c r="C19" s="108" t="s">
        <v>286</v>
      </c>
      <c r="D19" s="111">
        <v>987409464</v>
      </c>
      <c r="E19" s="110" t="str">
        <f>HYPERLINK("mailto:sanhtk@yahoo.com","sanhtk@yahoo.com")</f>
        <v>sanhtk@yahoo.com</v>
      </c>
    </row>
    <row r="20" spans="1:5" ht="25.5" x14ac:dyDescent="0.25">
      <c r="A20" s="61">
        <v>19</v>
      </c>
      <c r="B20" s="109" t="s">
        <v>330</v>
      </c>
      <c r="C20" s="108" t="s">
        <v>331</v>
      </c>
      <c r="D20" s="61">
        <v>935885687</v>
      </c>
      <c r="E20" s="110" t="str">
        <f>HYPERLINK("mailto:thanhtrung05@gmail.com","thanhtrung05@gmail.com")</f>
        <v>thanhtrung05@gmail.com</v>
      </c>
    </row>
    <row r="21" spans="1:5" ht="15" x14ac:dyDescent="0.25">
      <c r="A21" s="61">
        <v>20</v>
      </c>
      <c r="B21" s="61" t="s">
        <v>332</v>
      </c>
      <c r="C21" s="108" t="s">
        <v>283</v>
      </c>
      <c r="D21" s="61"/>
      <c r="E21" s="110" t="str">
        <f>HYPERLINK("mailto:mninh01@gmail.com","mninh01@gmail.com ")</f>
        <v xml:space="preserve">mninh01@gmail.com </v>
      </c>
    </row>
    <row r="22" spans="1:5" ht="15" x14ac:dyDescent="0.25">
      <c r="A22" s="61">
        <v>21</v>
      </c>
      <c r="B22" s="61" t="s">
        <v>333</v>
      </c>
      <c r="C22" s="116" t="s">
        <v>288</v>
      </c>
      <c r="D22" s="61"/>
      <c r="E22" s="110" t="str">
        <f>HYPERLINK("mailto:huyndq@duytan.edu.vn","huyndq@duytan.edu.vn ")</f>
        <v xml:space="preserve">huyndq@duytan.edu.vn </v>
      </c>
    </row>
    <row r="23" spans="1:5" ht="15" x14ac:dyDescent="0.25">
      <c r="A23" s="61">
        <v>22</v>
      </c>
      <c r="B23" s="61" t="s">
        <v>334</v>
      </c>
      <c r="C23" s="116" t="s">
        <v>283</v>
      </c>
      <c r="D23" s="2" t="s">
        <v>335</v>
      </c>
      <c r="E23" s="110" t="str">
        <f>HYPERLINK("mailto:lengocvan2610@gmail.com","lengocvan2610@gmail.com ")</f>
        <v xml:space="preserve">lengocvan2610@gmail.com </v>
      </c>
    </row>
    <row r="24" spans="1:5" ht="15" x14ac:dyDescent="0.2">
      <c r="A24" s="16">
        <v>23</v>
      </c>
      <c r="B24" s="16" t="s">
        <v>336</v>
      </c>
      <c r="C24" s="113" t="s">
        <v>337</v>
      </c>
      <c r="D24" s="117" t="s">
        <v>338</v>
      </c>
      <c r="E24" s="115" t="str">
        <f>HYPERLINK("mailto:tranbanthach@gmail.com","tranbanthach@gmail.com ")</f>
        <v xml:space="preserve">tranbanthach@gmail.com </v>
      </c>
    </row>
    <row r="25" spans="1:5" ht="15" x14ac:dyDescent="0.25">
      <c r="A25" s="61">
        <v>24</v>
      </c>
      <c r="B25" s="61" t="s">
        <v>339</v>
      </c>
      <c r="C25" s="116" t="s">
        <v>288</v>
      </c>
      <c r="D25" s="61"/>
      <c r="E25" s="110" t="str">
        <f>HYPERLINK("mailto:ducnm@duytan.edu.vn","ducnm@duytan.edu.vn ")</f>
        <v xml:space="preserve">ducnm@duytan.edu.vn </v>
      </c>
    </row>
    <row r="26" spans="1:5" ht="15" x14ac:dyDescent="0.25">
      <c r="A26" s="118">
        <v>25</v>
      </c>
      <c r="B26" s="118" t="s">
        <v>340</v>
      </c>
      <c r="C26" s="119" t="s">
        <v>288</v>
      </c>
      <c r="D26" s="118"/>
      <c r="E26" s="120" t="str">
        <f>HYPERLINK("mailto:huynhducviet@duytan.edu.vn","huynhducviet@duytan.edu.vn ")</f>
        <v xml:space="preserve">huynhducviet@duytan.edu.vn </v>
      </c>
    </row>
    <row r="27" spans="1:5" x14ac:dyDescent="0.2">
      <c r="A27" s="121">
        <v>26</v>
      </c>
      <c r="B27" s="121" t="s">
        <v>164</v>
      </c>
      <c r="C27" s="122" t="s">
        <v>283</v>
      </c>
      <c r="D27" s="121">
        <v>903333080</v>
      </c>
      <c r="E27" s="123" t="s">
        <v>341</v>
      </c>
    </row>
  </sheetData>
  <hyperlinks>
    <hyperlink ref="E2" r:id="rId1" display="mailto:dangviethungha@gmail.com"/>
    <hyperlink ref="E3" r:id="rId2" display="mailto:qanhscaro@yahoo.com"/>
    <hyperlink ref="E4" r:id="rId3" display="mailto:tranhuechidt@gmail.com"/>
    <hyperlink ref="E5" r:id="rId4" display="mailto:dieuhb@gmail.com"/>
    <hyperlink ref="E6" r:id="rId5" display="mailto:thanhlantt@gmail.com"/>
    <hyperlink ref="E7" r:id="rId6" display="mailto:lthanhlong@gmail.com"/>
    <hyperlink ref="E8" r:id="rId7" display="mailto:vovanluong@duytan.edu.vn"/>
    <hyperlink ref="E9" r:id="rId8" display="mailto:baongocdt@gmail.com"/>
    <hyperlink ref="E10" r:id="rId9" display="mailto:nhatnm2010@gmail.com"/>
    <hyperlink ref="E11" r:id="rId10" display="mailto:thuanr@yahoo.com"/>
    <hyperlink ref="E12" r:id="rId11" display="mailto:thuytrinh85@gmail.com"/>
    <hyperlink ref="E13" r:id="rId12" display="mailto:vudalat@yahoo.com"/>
    <hyperlink ref="E14" r:id="rId13" display="mailto:duocphv@gmail.com"/>
    <hyperlink ref="E15" r:id="rId14" display="mailto:mannd@duytan.edu.vn"/>
    <hyperlink ref="E16" r:id="rId15" display="mailto:thimtnguyen2005@yahoo.com"/>
    <hyperlink ref="E17" r:id="rId16" display="mailto:anbinhdn@gmail.com"/>
    <hyperlink ref="E18" r:id="rId17" display="mailto:dungetic@gmail.com"/>
    <hyperlink ref="E19" r:id="rId18" display="mailto:sanhtk@yahoo.com"/>
    <hyperlink ref="E20" r:id="rId19" display="mailto:thanhtrung05@gmail.com"/>
    <hyperlink ref="E21" r:id="rId20" display="mailto:mninh01@gmail.com"/>
    <hyperlink ref="E22" r:id="rId21" display="mailto:huyndq@duytan.edu.vn"/>
    <hyperlink ref="E23" r:id="rId22" display="mailto:lengocvan2610@gmail.com"/>
    <hyperlink ref="E24" r:id="rId23" display="mailto:tranbanthach@gmail.com"/>
    <hyperlink ref="E25" r:id="rId24" display="mailto:ducnm@duytan.edu.vn"/>
    <hyperlink ref="E26" r:id="rId25" display="mailto:huynhducviet@duytan.edu.vn"/>
    <hyperlink ref="E27" r:id="rId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DSKL</vt:lpstr>
      <vt:lpstr>K19TPM</vt:lpstr>
      <vt:lpstr>D21TPMA</vt:lpstr>
      <vt:lpstr>thong tin GVHD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2017-05-31T00:46:59Z</dcterms:created>
  <dcterms:modified xsi:type="dcterms:W3CDTF">2017-06-13T04:56:26Z</dcterms:modified>
</cp:coreProperties>
</file>