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350"/>
  </bookViews>
  <sheets>
    <sheet name="KQHT NH 2023-2024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P23" i="3" l="1"/>
  <c r="P4" i="3"/>
  <c r="P5" i="3"/>
  <c r="P6" i="3"/>
  <c r="P24" i="3"/>
  <c r="P7" i="3"/>
  <c r="P8" i="3"/>
  <c r="P9" i="3"/>
  <c r="P10" i="3"/>
  <c r="P11" i="3"/>
  <c r="P12" i="3"/>
  <c r="P20" i="3"/>
  <c r="P13" i="3"/>
  <c r="P14" i="3"/>
  <c r="P15" i="3"/>
  <c r="P16" i="3"/>
  <c r="P17" i="3"/>
  <c r="P18" i="3"/>
  <c r="P19" i="3"/>
  <c r="P21" i="3"/>
  <c r="P22" i="3"/>
  <c r="L15" i="3"/>
  <c r="M15" i="3"/>
  <c r="N15" i="3" s="1"/>
  <c r="L16" i="3"/>
  <c r="M16" i="3"/>
  <c r="N16" i="3" s="1"/>
  <c r="L17" i="3"/>
  <c r="M17" i="3"/>
  <c r="N17" i="3" s="1"/>
  <c r="L18" i="3"/>
  <c r="M18" i="3"/>
  <c r="N18" i="3" s="1"/>
  <c r="L19" i="3"/>
  <c r="M19" i="3"/>
  <c r="N19" i="3" s="1"/>
  <c r="L21" i="3"/>
  <c r="M21" i="3"/>
  <c r="N21" i="3" s="1"/>
  <c r="M14" i="3"/>
  <c r="N14" i="3" s="1"/>
  <c r="L14" i="3"/>
  <c r="M13" i="3"/>
  <c r="N13" i="3" s="1"/>
  <c r="L13" i="3"/>
  <c r="M20" i="3"/>
  <c r="N20" i="3" s="1"/>
  <c r="L20" i="3"/>
  <c r="M12" i="3"/>
  <c r="N12" i="3" s="1"/>
  <c r="L12" i="3"/>
  <c r="M11" i="3"/>
  <c r="N11" i="3" s="1"/>
  <c r="L11" i="3"/>
  <c r="M10" i="3"/>
  <c r="N10" i="3" s="1"/>
  <c r="L10" i="3"/>
  <c r="M9" i="3"/>
  <c r="N9" i="3" s="1"/>
  <c r="L9" i="3"/>
  <c r="M8" i="3"/>
  <c r="N8" i="3" s="1"/>
  <c r="L8" i="3"/>
  <c r="M7" i="3"/>
  <c r="N7" i="3" s="1"/>
  <c r="L7" i="3"/>
  <c r="M24" i="3"/>
  <c r="N24" i="3" s="1"/>
  <c r="L24" i="3"/>
  <c r="M6" i="3"/>
  <c r="N6" i="3" s="1"/>
  <c r="L6" i="3"/>
  <c r="M5" i="3"/>
  <c r="N5" i="3" s="1"/>
  <c r="L5" i="3"/>
  <c r="M4" i="3"/>
  <c r="N4" i="3" s="1"/>
  <c r="L4" i="3"/>
  <c r="M23" i="3"/>
  <c r="N23" i="3" s="1"/>
  <c r="L23" i="3"/>
  <c r="M22" i="3"/>
  <c r="N22" i="3" s="1"/>
  <c r="L22" i="3"/>
</calcChain>
</file>

<file path=xl/sharedStrings.xml><?xml version="1.0" encoding="utf-8"?>
<sst xmlns="http://schemas.openxmlformats.org/spreadsheetml/2006/main" count="83" uniqueCount="60">
  <si>
    <t>Thông tin Sinh viên</t>
  </si>
  <si>
    <t>Mã Sinh viên</t>
  </si>
  <si>
    <t>Họ &amp; Tên</t>
  </si>
  <si>
    <t>Ngày Sinh</t>
  </si>
  <si>
    <t>28216549893</t>
  </si>
  <si>
    <t>Nguyễn Tấn Đạt</t>
  </si>
  <si>
    <t>28206551716</t>
  </si>
  <si>
    <t>Nguyễn Thị Diễm</t>
  </si>
  <si>
    <t>28216500723</t>
  </si>
  <si>
    <t>Trần Thế Dũng</t>
  </si>
  <si>
    <t>28206500407</t>
  </si>
  <si>
    <t>Nguyễn Võ Thùy Dương</t>
  </si>
  <si>
    <t>28206544761</t>
  </si>
  <si>
    <t>Đỗ Thị Thanh Hà</t>
  </si>
  <si>
    <t>28206546774</t>
  </si>
  <si>
    <t>Võ Thị Thu Hà</t>
  </si>
  <si>
    <t>28214638741</t>
  </si>
  <si>
    <t>Mai Diệu Hiền</t>
  </si>
  <si>
    <t>28206554589</t>
  </si>
  <si>
    <t>Lê Thị Diễm Hương</t>
  </si>
  <si>
    <t>28206638713</t>
  </si>
  <si>
    <t>Nguyễn Ngọc Khánh</t>
  </si>
  <si>
    <t>28216542192</t>
  </si>
  <si>
    <t>Lương Gia Lạt</t>
  </si>
  <si>
    <t>28206506051</t>
  </si>
  <si>
    <t>Nguyễn Thị Cảnh Linh</t>
  </si>
  <si>
    <t>28206506312</t>
  </si>
  <si>
    <t>Trương Thị Mỹ Nhạn</t>
  </si>
  <si>
    <t>28206500601</t>
  </si>
  <si>
    <t>Nguyễn Vân Mẫn Nhi</t>
  </si>
  <si>
    <t>28202700418</t>
  </si>
  <si>
    <t>Bùi Huyền Diệu Ny</t>
  </si>
  <si>
    <t>28216536154</t>
  </si>
  <si>
    <t>Võ Thành Tài</t>
  </si>
  <si>
    <t>28206506465</t>
  </si>
  <si>
    <t>Lê Thị Thanh Tiền</t>
  </si>
  <si>
    <t>28206950773</t>
  </si>
  <si>
    <t>Tán Ngọc Bảo Trâm</t>
  </si>
  <si>
    <t>28206505116</t>
  </si>
  <si>
    <t>Đào Thị Thu Trang</t>
  </si>
  <si>
    <t>28216500732</t>
  </si>
  <si>
    <t>Nguyễn Kiều Thúy Vi</t>
  </si>
  <si>
    <t>28205200895</t>
  </si>
  <si>
    <t>Trần Thị Thảo Vy</t>
  </si>
  <si>
    <t>28206506583</t>
  </si>
  <si>
    <t>Trương Nguyễn Thảo Vy</t>
  </si>
  <si>
    <t>Kết quả học tập cả năm 2023-2024</t>
  </si>
  <si>
    <t>Điểm TB năm học  (Thang 10)</t>
  </si>
  <si>
    <t>Điểm TB năm học  (Thang 4)</t>
  </si>
  <si>
    <t>Xếp loại học tập cả năm</t>
  </si>
  <si>
    <t>Xếp loại rèn luyện cả năm</t>
  </si>
  <si>
    <t xml:space="preserve">Học Kỳ I </t>
  </si>
  <si>
    <t xml:space="preserve">Học Kỳ II </t>
  </si>
  <si>
    <t>STT</t>
  </si>
  <si>
    <t>Lớp</t>
  </si>
  <si>
    <t>Số TC đăng ký</t>
  </si>
  <si>
    <t>TB Thang 10</t>
  </si>
  <si>
    <t>TB Thang 4</t>
  </si>
  <si>
    <t>K28 CLC-NTQ</t>
  </si>
  <si>
    <t>Kết quả rèn luyện cả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</si>
</sst>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guy&#234;n\Khoa%20Ti&#7871;ng%20Trung\GI&#7842;NG%20D&#7840;Y\&#272;&#225;nh%20gi&#225;%20r&#232;n%20luy&#7879;n\&#272;GRL%202023-2024\&#272;GRL%20n&#259;m%20h&#7885;c\K28CLC-NT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en thưởng"/>
      <sheetName val="Sheet"/>
    </sheetNames>
    <sheetDataSet>
      <sheetData sheetId="0">
        <row r="2">
          <cell r="A2" t="str">
            <v>28216500723</v>
          </cell>
          <cell r="B2" t="str">
            <v>Trần Thế Dũng</v>
          </cell>
          <cell r="C2" t="str">
            <v>Tốt</v>
          </cell>
        </row>
        <row r="3">
          <cell r="A3" t="str">
            <v>28206500407</v>
          </cell>
          <cell r="B3" t="str">
            <v>Nguyễn Võ Thùy Dương</v>
          </cell>
          <cell r="C3" t="str">
            <v>Xuất Sắc</v>
          </cell>
        </row>
        <row r="4">
          <cell r="A4" t="str">
            <v>28206544761</v>
          </cell>
          <cell r="B4" t="str">
            <v>Đỗ Thị Thanh Hà</v>
          </cell>
          <cell r="C4" t="str">
            <v>Khá</v>
          </cell>
        </row>
        <row r="5">
          <cell r="A5" t="str">
            <v>28214638741</v>
          </cell>
          <cell r="B5" t="str">
            <v>Mai Diệu Hiền</v>
          </cell>
          <cell r="C5" t="str">
            <v>Tốt</v>
          </cell>
        </row>
        <row r="6">
          <cell r="A6" t="str">
            <v>28206554589</v>
          </cell>
          <cell r="B6" t="str">
            <v>Lê Thị Diễm Hương</v>
          </cell>
          <cell r="C6" t="str">
            <v>Tốt</v>
          </cell>
        </row>
        <row r="7">
          <cell r="A7" t="str">
            <v>28206638713</v>
          </cell>
          <cell r="B7" t="str">
            <v>Nguyễn Ngọc Khánh</v>
          </cell>
          <cell r="C7" t="str">
            <v>Tốt</v>
          </cell>
        </row>
        <row r="8">
          <cell r="A8" t="str">
            <v>28216542192</v>
          </cell>
          <cell r="B8" t="str">
            <v>Lương Gia Lạt</v>
          </cell>
          <cell r="C8" t="str">
            <v>Khá</v>
          </cell>
        </row>
        <row r="9">
          <cell r="A9" t="str">
            <v>28206506051</v>
          </cell>
          <cell r="B9" t="str">
            <v>Nguyễn Thị Cảnh Linh</v>
          </cell>
          <cell r="C9" t="str">
            <v>Xuất Sắc</v>
          </cell>
        </row>
        <row r="10">
          <cell r="A10" t="str">
            <v>28206506312</v>
          </cell>
          <cell r="B10" t="str">
            <v>Trương Thị Mỹ Nhạn</v>
          </cell>
          <cell r="C10" t="str">
            <v>Tốt</v>
          </cell>
        </row>
        <row r="11">
          <cell r="A11" t="str">
            <v>28202700418</v>
          </cell>
          <cell r="B11" t="str">
            <v>Bùi Huyền Diệu Ny</v>
          </cell>
          <cell r="C11" t="str">
            <v>Tốt</v>
          </cell>
        </row>
        <row r="12">
          <cell r="A12" t="str">
            <v>28216536154</v>
          </cell>
          <cell r="B12" t="str">
            <v>Võ Thành Tài</v>
          </cell>
          <cell r="C12" t="str">
            <v>Tốt</v>
          </cell>
        </row>
        <row r="13">
          <cell r="A13" t="str">
            <v>28206506465</v>
          </cell>
          <cell r="B13" t="str">
            <v>Lê Thị Thanh Tiền</v>
          </cell>
          <cell r="C13" t="str">
            <v>Khá</v>
          </cell>
        </row>
        <row r="14">
          <cell r="A14" t="str">
            <v>28206950773</v>
          </cell>
          <cell r="B14" t="str">
            <v>Tán Ngọc Bảo Trâm</v>
          </cell>
          <cell r="C14" t="str">
            <v>Tốt</v>
          </cell>
        </row>
        <row r="15">
          <cell r="A15" t="str">
            <v>28206505116</v>
          </cell>
          <cell r="B15" t="str">
            <v>Đào Thị Thu Trang</v>
          </cell>
          <cell r="C15" t="str">
            <v>Tốt</v>
          </cell>
        </row>
        <row r="16">
          <cell r="A16" t="str">
            <v>28216500732</v>
          </cell>
          <cell r="B16" t="str">
            <v>Nguyễn Kiều Thúy Vi</v>
          </cell>
          <cell r="C16" t="str">
            <v>Tốt</v>
          </cell>
        </row>
        <row r="17">
          <cell r="A17" t="str">
            <v>28205200895</v>
          </cell>
          <cell r="B17" t="str">
            <v>Trần Thị Thảo Vy</v>
          </cell>
          <cell r="C17" t="str">
            <v>Xuất Sắc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S3" sqref="S3"/>
    </sheetView>
  </sheetViews>
  <sheetFormatPr defaultRowHeight="15" x14ac:dyDescent="0.25"/>
  <cols>
    <col min="1" max="1" width="4.42578125" bestFit="1" customWidth="1"/>
    <col min="2" max="2" width="10.42578125" bestFit="1" customWidth="1"/>
    <col min="3" max="3" width="18" bestFit="1" customWidth="1"/>
    <col min="4" max="4" width="9.140625" style="9"/>
    <col min="5" max="5" width="12" bestFit="1" customWidth="1"/>
  </cols>
  <sheetData>
    <row r="1" spans="1:16" x14ac:dyDescent="0.25">
      <c r="A1" s="11" t="s">
        <v>0</v>
      </c>
      <c r="B1" s="11"/>
      <c r="C1" s="11"/>
      <c r="D1" s="11"/>
      <c r="E1" s="11"/>
      <c r="F1" s="11" t="s">
        <v>46</v>
      </c>
      <c r="G1" s="11"/>
      <c r="H1" s="11"/>
      <c r="I1" s="11"/>
      <c r="J1" s="11"/>
      <c r="K1" s="11"/>
      <c r="L1" s="12" t="s">
        <v>47</v>
      </c>
      <c r="M1" s="12" t="s">
        <v>48</v>
      </c>
      <c r="N1" s="12" t="s">
        <v>49</v>
      </c>
      <c r="O1" s="13" t="s">
        <v>59</v>
      </c>
      <c r="P1" s="12" t="s">
        <v>50</v>
      </c>
    </row>
    <row r="2" spans="1:16" x14ac:dyDescent="0.25">
      <c r="A2" s="11"/>
      <c r="B2" s="11"/>
      <c r="C2" s="11"/>
      <c r="D2" s="11"/>
      <c r="E2" s="11"/>
      <c r="F2" s="11" t="s">
        <v>51</v>
      </c>
      <c r="G2" s="11"/>
      <c r="H2" s="11"/>
      <c r="I2" s="11" t="s">
        <v>52</v>
      </c>
      <c r="J2" s="11"/>
      <c r="K2" s="11"/>
      <c r="L2" s="12"/>
      <c r="M2" s="12"/>
      <c r="N2" s="12"/>
      <c r="O2" s="14"/>
      <c r="P2" s="12"/>
    </row>
    <row r="3" spans="1:16" ht="25.5" x14ac:dyDescent="0.25">
      <c r="A3" s="1" t="s">
        <v>53</v>
      </c>
      <c r="B3" s="2" t="s">
        <v>1</v>
      </c>
      <c r="C3" s="2" t="s">
        <v>2</v>
      </c>
      <c r="D3" s="3" t="s">
        <v>3</v>
      </c>
      <c r="E3" s="2" t="s">
        <v>54</v>
      </c>
      <c r="F3" s="1" t="s">
        <v>55</v>
      </c>
      <c r="G3" s="1" t="s">
        <v>56</v>
      </c>
      <c r="H3" s="1" t="s">
        <v>57</v>
      </c>
      <c r="I3" s="1" t="s">
        <v>55</v>
      </c>
      <c r="J3" s="1" t="s">
        <v>56</v>
      </c>
      <c r="K3" s="1" t="s">
        <v>57</v>
      </c>
      <c r="L3" s="12"/>
      <c r="M3" s="12"/>
      <c r="N3" s="12"/>
      <c r="O3" s="15"/>
      <c r="P3" s="12"/>
    </row>
    <row r="4" spans="1:16" x14ac:dyDescent="0.25">
      <c r="A4" s="4">
        <v>1</v>
      </c>
      <c r="B4" s="6" t="s">
        <v>8</v>
      </c>
      <c r="C4" s="6" t="s">
        <v>9</v>
      </c>
      <c r="D4" s="8">
        <v>38042</v>
      </c>
      <c r="E4" s="4" t="s">
        <v>58</v>
      </c>
      <c r="F4" s="7">
        <v>17</v>
      </c>
      <c r="G4" s="7">
        <v>5.9</v>
      </c>
      <c r="H4" s="7">
        <v>2.17</v>
      </c>
      <c r="I4" s="7">
        <v>18</v>
      </c>
      <c r="J4" s="7">
        <v>4.12</v>
      </c>
      <c r="K4" s="7">
        <v>0.72</v>
      </c>
      <c r="L4" s="4">
        <f t="shared" ref="L4:L19" si="0">ROUND((G4*F4+J4*I4)/(I4+F4),2)</f>
        <v>4.9800000000000004</v>
      </c>
      <c r="M4" s="4">
        <f t="shared" ref="M4:M19" si="1">ROUND((H4*F4+K4*I4)/(I4+F4),2)</f>
        <v>1.42</v>
      </c>
      <c r="N4" s="5" t="str">
        <f t="shared" ref="N4:N19" si="2">IF(M4&gt;=3.68,"Xuất sắc", IF(M4&gt;=3.2, "Giỏi", IF(M4&gt;=2.5, "Khá", IF(M4&gt;=2, "Trung Bình", "Yếu"))))</f>
        <v>Yếu</v>
      </c>
      <c r="O4" s="10">
        <v>82.5</v>
      </c>
      <c r="P4" s="4" t="str">
        <f>VLOOKUP(B4,'[1]Khen thưởng'!$A$2:$C$17,3,0)</f>
        <v>Tốt</v>
      </c>
    </row>
    <row r="5" spans="1:16" x14ac:dyDescent="0.25">
      <c r="A5" s="4">
        <v>2</v>
      </c>
      <c r="B5" s="6" t="s">
        <v>10</v>
      </c>
      <c r="C5" s="6" t="s">
        <v>11</v>
      </c>
      <c r="D5" s="8">
        <v>38274</v>
      </c>
      <c r="E5" s="4" t="s">
        <v>58</v>
      </c>
      <c r="F5" s="7">
        <v>19</v>
      </c>
      <c r="G5" s="7">
        <v>8.16</v>
      </c>
      <c r="H5" s="7">
        <v>3.64</v>
      </c>
      <c r="I5" s="7">
        <v>19</v>
      </c>
      <c r="J5" s="7">
        <v>7.71</v>
      </c>
      <c r="K5" s="7">
        <v>3.29</v>
      </c>
      <c r="L5" s="4">
        <f t="shared" si="0"/>
        <v>7.94</v>
      </c>
      <c r="M5" s="4">
        <f t="shared" si="1"/>
        <v>3.47</v>
      </c>
      <c r="N5" s="5" t="str">
        <f t="shared" si="2"/>
        <v>Giỏi</v>
      </c>
      <c r="O5" s="5">
        <v>99</v>
      </c>
      <c r="P5" s="4" t="str">
        <f>VLOOKUP(B5,'[1]Khen thưởng'!$A$2:$C$17,3,0)</f>
        <v>Xuất Sắc</v>
      </c>
    </row>
    <row r="6" spans="1:16" x14ac:dyDescent="0.25">
      <c r="A6" s="4">
        <v>3</v>
      </c>
      <c r="B6" s="6" t="s">
        <v>12</v>
      </c>
      <c r="C6" s="6" t="s">
        <v>13</v>
      </c>
      <c r="D6" s="8">
        <v>38153</v>
      </c>
      <c r="E6" s="4" t="s">
        <v>58</v>
      </c>
      <c r="F6" s="7">
        <v>15</v>
      </c>
      <c r="G6" s="7">
        <v>3.26</v>
      </c>
      <c r="H6" s="7">
        <v>1.06</v>
      </c>
      <c r="I6" s="7">
        <v>13</v>
      </c>
      <c r="J6" s="7">
        <v>0.98</v>
      </c>
      <c r="K6" s="7">
        <v>0.25</v>
      </c>
      <c r="L6" s="4">
        <f t="shared" si="0"/>
        <v>2.2000000000000002</v>
      </c>
      <c r="M6" s="4">
        <f t="shared" si="1"/>
        <v>0.68</v>
      </c>
      <c r="N6" s="5" t="str">
        <f t="shared" si="2"/>
        <v>Yếu</v>
      </c>
      <c r="O6" s="5">
        <v>74</v>
      </c>
      <c r="P6" s="4" t="str">
        <f>VLOOKUP(B6,'[1]Khen thưởng'!$A$2:$C$17,3,0)</f>
        <v>Khá</v>
      </c>
    </row>
    <row r="7" spans="1:16" x14ac:dyDescent="0.25">
      <c r="A7" s="4">
        <v>4</v>
      </c>
      <c r="B7" s="6" t="s">
        <v>16</v>
      </c>
      <c r="C7" s="6" t="s">
        <v>17</v>
      </c>
      <c r="D7" s="8">
        <v>38316</v>
      </c>
      <c r="E7" s="4" t="s">
        <v>58</v>
      </c>
      <c r="F7" s="7">
        <v>19</v>
      </c>
      <c r="G7" s="7">
        <v>7.45</v>
      </c>
      <c r="H7" s="7">
        <v>3.18</v>
      </c>
      <c r="I7" s="7">
        <v>19</v>
      </c>
      <c r="J7" s="7">
        <v>7.21</v>
      </c>
      <c r="K7" s="7">
        <v>3.01</v>
      </c>
      <c r="L7" s="4">
        <f t="shared" si="0"/>
        <v>7.33</v>
      </c>
      <c r="M7" s="4">
        <f t="shared" si="1"/>
        <v>3.1</v>
      </c>
      <c r="N7" s="5" t="str">
        <f t="shared" si="2"/>
        <v>Khá</v>
      </c>
      <c r="O7" s="5">
        <v>89</v>
      </c>
      <c r="P7" s="4" t="str">
        <f>VLOOKUP(B7,'[1]Khen thưởng'!$A$2:$C$17,3,0)</f>
        <v>Tốt</v>
      </c>
    </row>
    <row r="8" spans="1:16" x14ac:dyDescent="0.25">
      <c r="A8" s="4">
        <v>5</v>
      </c>
      <c r="B8" s="6" t="s">
        <v>18</v>
      </c>
      <c r="C8" s="6" t="s">
        <v>19</v>
      </c>
      <c r="D8" s="8">
        <v>38094</v>
      </c>
      <c r="E8" s="4" t="s">
        <v>58</v>
      </c>
      <c r="F8" s="7">
        <v>17</v>
      </c>
      <c r="G8" s="7">
        <v>5.38</v>
      </c>
      <c r="H8" s="7">
        <v>1.7</v>
      </c>
      <c r="I8" s="7">
        <v>16</v>
      </c>
      <c r="J8" s="7">
        <v>5.1100000000000003</v>
      </c>
      <c r="K8" s="7">
        <v>1.72</v>
      </c>
      <c r="L8" s="4">
        <f t="shared" si="0"/>
        <v>5.25</v>
      </c>
      <c r="M8" s="4">
        <f t="shared" si="1"/>
        <v>1.71</v>
      </c>
      <c r="N8" s="5" t="str">
        <f t="shared" si="2"/>
        <v>Yếu</v>
      </c>
      <c r="O8" s="5">
        <v>80</v>
      </c>
      <c r="P8" s="4" t="str">
        <f>VLOOKUP(B8,'[1]Khen thưởng'!$A$2:$C$17,3,0)</f>
        <v>Tốt</v>
      </c>
    </row>
    <row r="9" spans="1:16" x14ac:dyDescent="0.25">
      <c r="A9" s="4">
        <v>6</v>
      </c>
      <c r="B9" s="6" t="s">
        <v>20</v>
      </c>
      <c r="C9" s="6" t="s">
        <v>21</v>
      </c>
      <c r="D9" s="8">
        <v>38320</v>
      </c>
      <c r="E9" s="4" t="s">
        <v>58</v>
      </c>
      <c r="F9" s="7">
        <v>17</v>
      </c>
      <c r="G9" s="7">
        <v>8.14</v>
      </c>
      <c r="H9" s="7">
        <v>3.5</v>
      </c>
      <c r="I9" s="7">
        <v>16</v>
      </c>
      <c r="J9" s="7">
        <v>7.98</v>
      </c>
      <c r="K9" s="7">
        <v>3.46</v>
      </c>
      <c r="L9" s="4">
        <f t="shared" si="0"/>
        <v>8.06</v>
      </c>
      <c r="M9" s="4">
        <f t="shared" si="1"/>
        <v>3.48</v>
      </c>
      <c r="N9" s="5" t="str">
        <f t="shared" si="2"/>
        <v>Giỏi</v>
      </c>
      <c r="O9" s="5">
        <v>86</v>
      </c>
      <c r="P9" s="4" t="str">
        <f>VLOOKUP(B9,'[1]Khen thưởng'!$A$2:$C$17,3,0)</f>
        <v>Tốt</v>
      </c>
    </row>
    <row r="10" spans="1:16" x14ac:dyDescent="0.25">
      <c r="A10" s="4">
        <v>7</v>
      </c>
      <c r="B10" s="6" t="s">
        <v>22</v>
      </c>
      <c r="C10" s="6" t="s">
        <v>23</v>
      </c>
      <c r="D10" s="8">
        <v>38180</v>
      </c>
      <c r="E10" s="4" t="s">
        <v>58</v>
      </c>
      <c r="F10" s="7">
        <v>17</v>
      </c>
      <c r="G10" s="7">
        <v>0.75</v>
      </c>
      <c r="H10" s="7">
        <v>0.21</v>
      </c>
      <c r="I10" s="7">
        <v>16</v>
      </c>
      <c r="J10" s="7">
        <v>0</v>
      </c>
      <c r="K10" s="7">
        <v>0</v>
      </c>
      <c r="L10" s="4">
        <f t="shared" si="0"/>
        <v>0.39</v>
      </c>
      <c r="M10" s="4">
        <f t="shared" si="1"/>
        <v>0.11</v>
      </c>
      <c r="N10" s="5" t="str">
        <f t="shared" si="2"/>
        <v>Yếu</v>
      </c>
      <c r="O10" s="5">
        <v>76</v>
      </c>
      <c r="P10" s="4" t="str">
        <f>VLOOKUP(B10,'[1]Khen thưởng'!$A$2:$C$17,3,0)</f>
        <v>Khá</v>
      </c>
    </row>
    <row r="11" spans="1:16" x14ac:dyDescent="0.25">
      <c r="A11" s="4">
        <v>8</v>
      </c>
      <c r="B11" s="6" t="s">
        <v>24</v>
      </c>
      <c r="C11" s="6" t="s">
        <v>25</v>
      </c>
      <c r="D11" s="8">
        <v>38314</v>
      </c>
      <c r="E11" s="4" t="s">
        <v>58</v>
      </c>
      <c r="F11" s="7">
        <v>17</v>
      </c>
      <c r="G11" s="7">
        <v>8.68</v>
      </c>
      <c r="H11" s="7">
        <v>3.84</v>
      </c>
      <c r="I11" s="7">
        <v>18</v>
      </c>
      <c r="J11" s="7">
        <v>8.75</v>
      </c>
      <c r="K11" s="7">
        <v>3.78</v>
      </c>
      <c r="L11" s="4">
        <f t="shared" si="0"/>
        <v>8.7200000000000006</v>
      </c>
      <c r="M11" s="4">
        <f t="shared" si="1"/>
        <v>3.81</v>
      </c>
      <c r="N11" s="5" t="str">
        <f t="shared" si="2"/>
        <v>Xuất sắc</v>
      </c>
      <c r="O11" s="5">
        <v>100</v>
      </c>
      <c r="P11" s="4" t="str">
        <f>VLOOKUP(B11,'[1]Khen thưởng'!$A$2:$C$17,3,0)</f>
        <v>Xuất Sắc</v>
      </c>
    </row>
    <row r="12" spans="1:16" x14ac:dyDescent="0.25">
      <c r="A12" s="4">
        <v>9</v>
      </c>
      <c r="B12" s="6" t="s">
        <v>26</v>
      </c>
      <c r="C12" s="6" t="s">
        <v>27</v>
      </c>
      <c r="D12" s="8">
        <v>37987</v>
      </c>
      <c r="E12" s="4" t="s">
        <v>58</v>
      </c>
      <c r="F12" s="7">
        <v>18</v>
      </c>
      <c r="G12" s="7">
        <v>6.01</v>
      </c>
      <c r="H12" s="7">
        <v>2.34</v>
      </c>
      <c r="I12" s="7">
        <v>18</v>
      </c>
      <c r="J12" s="7">
        <v>5.73</v>
      </c>
      <c r="K12" s="7">
        <v>1.92</v>
      </c>
      <c r="L12" s="4">
        <f t="shared" si="0"/>
        <v>5.87</v>
      </c>
      <c r="M12" s="4">
        <f t="shared" si="1"/>
        <v>2.13</v>
      </c>
      <c r="N12" s="5" t="str">
        <f t="shared" si="2"/>
        <v>Trung Bình</v>
      </c>
      <c r="O12" s="5">
        <v>82</v>
      </c>
      <c r="P12" s="4" t="str">
        <f>VLOOKUP(B12,'[1]Khen thưởng'!$A$2:$C$17,3,0)</f>
        <v>Tốt</v>
      </c>
    </row>
    <row r="13" spans="1:16" x14ac:dyDescent="0.25">
      <c r="A13" s="4">
        <v>10</v>
      </c>
      <c r="B13" s="6" t="s">
        <v>30</v>
      </c>
      <c r="C13" s="6" t="s">
        <v>31</v>
      </c>
      <c r="D13" s="8">
        <v>38138</v>
      </c>
      <c r="E13" s="4" t="s">
        <v>58</v>
      </c>
      <c r="F13" s="7">
        <v>18</v>
      </c>
      <c r="G13" s="7">
        <v>7.36</v>
      </c>
      <c r="H13" s="7">
        <v>3.03</v>
      </c>
      <c r="I13" s="7">
        <v>18</v>
      </c>
      <c r="J13" s="7">
        <v>7.11</v>
      </c>
      <c r="K13" s="7">
        <v>2.94</v>
      </c>
      <c r="L13" s="4">
        <f t="shared" si="0"/>
        <v>7.24</v>
      </c>
      <c r="M13" s="4">
        <f t="shared" si="1"/>
        <v>2.99</v>
      </c>
      <c r="N13" s="5" t="str">
        <f t="shared" si="2"/>
        <v>Khá</v>
      </c>
      <c r="O13" s="5">
        <v>88</v>
      </c>
      <c r="P13" s="4" t="str">
        <f>VLOOKUP(B13,'[1]Khen thưởng'!$A$2:$C$17,3,0)</f>
        <v>Tốt</v>
      </c>
    </row>
    <row r="14" spans="1:16" x14ac:dyDescent="0.25">
      <c r="A14" s="4">
        <v>11</v>
      </c>
      <c r="B14" s="6" t="s">
        <v>32</v>
      </c>
      <c r="C14" s="6" t="s">
        <v>33</v>
      </c>
      <c r="D14" s="8">
        <v>38342</v>
      </c>
      <c r="E14" s="4" t="s">
        <v>58</v>
      </c>
      <c r="F14" s="7">
        <v>18</v>
      </c>
      <c r="G14" s="7">
        <v>6.36</v>
      </c>
      <c r="H14" s="7">
        <v>2.5099999999999998</v>
      </c>
      <c r="I14" s="7">
        <v>18</v>
      </c>
      <c r="J14" s="7">
        <v>6.49</v>
      </c>
      <c r="K14" s="7">
        <v>2.57</v>
      </c>
      <c r="L14" s="4">
        <f t="shared" si="0"/>
        <v>6.43</v>
      </c>
      <c r="M14" s="4">
        <f t="shared" si="1"/>
        <v>2.54</v>
      </c>
      <c r="N14" s="5" t="str">
        <f t="shared" si="2"/>
        <v>Khá</v>
      </c>
      <c r="O14" s="5">
        <v>88</v>
      </c>
      <c r="P14" s="4" t="str">
        <f>VLOOKUP(B14,'[1]Khen thưởng'!$A$2:$C$17,3,0)</f>
        <v>Tốt</v>
      </c>
    </row>
    <row r="15" spans="1:16" x14ac:dyDescent="0.25">
      <c r="A15" s="4">
        <v>12</v>
      </c>
      <c r="B15" s="6" t="s">
        <v>34</v>
      </c>
      <c r="C15" s="6" t="s">
        <v>35</v>
      </c>
      <c r="D15" s="8">
        <v>38113</v>
      </c>
      <c r="E15" s="4" t="s">
        <v>58</v>
      </c>
      <c r="F15" s="7">
        <v>12</v>
      </c>
      <c r="G15" s="7">
        <v>2.94</v>
      </c>
      <c r="H15" s="7">
        <v>1.05</v>
      </c>
      <c r="I15" s="7">
        <v>9</v>
      </c>
      <c r="J15" s="7">
        <v>5.58</v>
      </c>
      <c r="K15" s="7">
        <v>1.77</v>
      </c>
      <c r="L15" s="4">
        <f t="shared" si="0"/>
        <v>4.07</v>
      </c>
      <c r="M15" s="4">
        <f t="shared" si="1"/>
        <v>1.36</v>
      </c>
      <c r="N15" s="5" t="str">
        <f t="shared" si="2"/>
        <v>Yếu</v>
      </c>
      <c r="O15" s="5">
        <v>79</v>
      </c>
      <c r="P15" s="4" t="str">
        <f>VLOOKUP(B15,'[1]Khen thưởng'!$A$2:$C$17,3,0)</f>
        <v>Khá</v>
      </c>
    </row>
    <row r="16" spans="1:16" x14ac:dyDescent="0.25">
      <c r="A16" s="4">
        <v>13</v>
      </c>
      <c r="B16" s="6" t="s">
        <v>36</v>
      </c>
      <c r="C16" s="6" t="s">
        <v>37</v>
      </c>
      <c r="D16" s="8">
        <v>38212</v>
      </c>
      <c r="E16" s="4" t="s">
        <v>58</v>
      </c>
      <c r="F16" s="7">
        <v>15</v>
      </c>
      <c r="G16" s="7">
        <v>8.01</v>
      </c>
      <c r="H16" s="7">
        <v>3.46</v>
      </c>
      <c r="I16" s="7">
        <v>13</v>
      </c>
      <c r="J16" s="7">
        <v>7.71</v>
      </c>
      <c r="K16" s="7">
        <v>3.3</v>
      </c>
      <c r="L16" s="4">
        <f t="shared" si="0"/>
        <v>7.87</v>
      </c>
      <c r="M16" s="4">
        <f t="shared" si="1"/>
        <v>3.39</v>
      </c>
      <c r="N16" s="5" t="str">
        <f t="shared" si="2"/>
        <v>Giỏi</v>
      </c>
      <c r="O16" s="5">
        <v>84</v>
      </c>
      <c r="P16" s="4" t="str">
        <f>VLOOKUP(B16,'[1]Khen thưởng'!$A$2:$C$17,3,0)</f>
        <v>Tốt</v>
      </c>
    </row>
    <row r="17" spans="1:16" x14ac:dyDescent="0.25">
      <c r="A17" s="4">
        <v>14</v>
      </c>
      <c r="B17" s="6" t="s">
        <v>38</v>
      </c>
      <c r="C17" s="6" t="s">
        <v>39</v>
      </c>
      <c r="D17" s="8">
        <v>38163</v>
      </c>
      <c r="E17" s="4" t="s">
        <v>58</v>
      </c>
      <c r="F17" s="7">
        <v>14</v>
      </c>
      <c r="G17" s="7">
        <v>4.51</v>
      </c>
      <c r="H17" s="7">
        <v>1.38</v>
      </c>
      <c r="I17" s="7">
        <v>16</v>
      </c>
      <c r="J17" s="7">
        <v>4.97</v>
      </c>
      <c r="K17" s="7">
        <v>1.31</v>
      </c>
      <c r="L17" s="4">
        <f t="shared" si="0"/>
        <v>4.76</v>
      </c>
      <c r="M17" s="4">
        <f t="shared" si="1"/>
        <v>1.34</v>
      </c>
      <c r="N17" s="5" t="str">
        <f t="shared" si="2"/>
        <v>Yếu</v>
      </c>
      <c r="O17" s="5">
        <v>83</v>
      </c>
      <c r="P17" s="4" t="str">
        <f>VLOOKUP(B17,'[1]Khen thưởng'!$A$2:$C$17,3,0)</f>
        <v>Tốt</v>
      </c>
    </row>
    <row r="18" spans="1:16" x14ac:dyDescent="0.25">
      <c r="A18" s="4">
        <v>15</v>
      </c>
      <c r="B18" s="6" t="s">
        <v>40</v>
      </c>
      <c r="C18" s="6" t="s">
        <v>41</v>
      </c>
      <c r="D18" s="8">
        <v>37987</v>
      </c>
      <c r="E18" s="4" t="s">
        <v>58</v>
      </c>
      <c r="F18" s="7">
        <v>17</v>
      </c>
      <c r="G18" s="7">
        <v>6.65</v>
      </c>
      <c r="H18" s="7">
        <v>2.66</v>
      </c>
      <c r="I18" s="7">
        <v>15</v>
      </c>
      <c r="J18" s="7">
        <v>5.64</v>
      </c>
      <c r="K18" s="7">
        <v>1.88</v>
      </c>
      <c r="L18" s="4">
        <f t="shared" si="0"/>
        <v>6.18</v>
      </c>
      <c r="M18" s="4">
        <f t="shared" si="1"/>
        <v>2.29</v>
      </c>
      <c r="N18" s="5" t="str">
        <f t="shared" si="2"/>
        <v>Trung Bình</v>
      </c>
      <c r="O18" s="5">
        <v>83</v>
      </c>
      <c r="P18" s="4" t="str">
        <f>VLOOKUP(B18,'[1]Khen thưởng'!$A$2:$C$17,3,0)</f>
        <v>Tốt</v>
      </c>
    </row>
    <row r="19" spans="1:16" x14ac:dyDescent="0.25">
      <c r="A19" s="4">
        <v>16</v>
      </c>
      <c r="B19" s="6" t="s">
        <v>42</v>
      </c>
      <c r="C19" s="6" t="s">
        <v>43</v>
      </c>
      <c r="D19" s="8">
        <v>38122</v>
      </c>
      <c r="E19" s="4" t="s">
        <v>58</v>
      </c>
      <c r="F19" s="7">
        <v>18</v>
      </c>
      <c r="G19" s="7">
        <v>8.1999999999999993</v>
      </c>
      <c r="H19" s="7">
        <v>3.57</v>
      </c>
      <c r="I19" s="7">
        <v>17</v>
      </c>
      <c r="J19" s="7">
        <v>8.4600000000000009</v>
      </c>
      <c r="K19" s="7">
        <v>3.74</v>
      </c>
      <c r="L19" s="4">
        <f t="shared" si="0"/>
        <v>8.33</v>
      </c>
      <c r="M19" s="4">
        <f t="shared" si="1"/>
        <v>3.65</v>
      </c>
      <c r="N19" s="5" t="str">
        <f t="shared" si="2"/>
        <v>Giỏi</v>
      </c>
      <c r="O19" s="5">
        <v>100</v>
      </c>
      <c r="P19" s="4" t="str">
        <f>VLOOKUP(B19,'[1]Khen thưởng'!$A$2:$C$17,3,0)</f>
        <v>Xuất Sắc</v>
      </c>
    </row>
    <row r="20" spans="1:16" x14ac:dyDescent="0.25">
      <c r="A20" s="4">
        <v>17</v>
      </c>
      <c r="B20" s="6" t="s">
        <v>28</v>
      </c>
      <c r="C20" s="6" t="s">
        <v>29</v>
      </c>
      <c r="D20" s="8">
        <v>38145</v>
      </c>
      <c r="E20" s="4" t="s">
        <v>58</v>
      </c>
      <c r="F20" s="7">
        <v>17</v>
      </c>
      <c r="G20" s="7">
        <v>0</v>
      </c>
      <c r="H20" s="7">
        <v>0</v>
      </c>
      <c r="I20" s="7">
        <v>7</v>
      </c>
      <c r="J20" s="7">
        <v>0</v>
      </c>
      <c r="K20" s="7">
        <v>0</v>
      </c>
      <c r="L20" s="4">
        <f t="shared" ref="L20" si="3">ROUND((G20*F20+J20*I20)/(I20+F20),2)</f>
        <v>0</v>
      </c>
      <c r="M20" s="4">
        <f t="shared" ref="M20" si="4">ROUND((H20*F20+K20*I20)/(I20+F20),2)</f>
        <v>0</v>
      </c>
      <c r="N20" s="5" t="str">
        <f t="shared" ref="N20" si="5">IF(M20&gt;=3.68,"Xuất sắc", IF(M20&gt;=3.2, "Giỏi", IF(M20&gt;=2.5, "Khá", IF(M20&gt;=2, "Trung Bình", "Yếu"))))</f>
        <v>Yếu</v>
      </c>
      <c r="O20" s="5" t="e">
        <v>#N/A</v>
      </c>
      <c r="P20" s="4" t="e">
        <f>VLOOKUP(B20,'[1]Khen thưởng'!$A$2:$C$17,3,0)</f>
        <v>#N/A</v>
      </c>
    </row>
    <row r="21" spans="1:16" x14ac:dyDescent="0.25">
      <c r="A21" s="4">
        <v>18</v>
      </c>
      <c r="B21" s="6" t="s">
        <v>44</v>
      </c>
      <c r="C21" s="6" t="s">
        <v>45</v>
      </c>
      <c r="D21" s="8">
        <v>38313</v>
      </c>
      <c r="E21" s="4" t="s">
        <v>58</v>
      </c>
      <c r="F21" s="7">
        <v>17</v>
      </c>
      <c r="G21" s="7">
        <v>0</v>
      </c>
      <c r="H21" s="7">
        <v>0</v>
      </c>
      <c r="I21" s="7">
        <v>7</v>
      </c>
      <c r="J21" s="7">
        <v>0</v>
      </c>
      <c r="K21" s="7">
        <v>0</v>
      </c>
      <c r="L21" s="4">
        <f t="shared" ref="L21" si="6">ROUND((G21*F21+J21*I21)/(I21+F21),2)</f>
        <v>0</v>
      </c>
      <c r="M21" s="4">
        <f t="shared" ref="M21" si="7">ROUND((H21*F21+K21*I21)/(I21+F21),2)</f>
        <v>0</v>
      </c>
      <c r="N21" s="5" t="str">
        <f t="shared" ref="N21" si="8">IF(M21&gt;=3.68,"Xuất sắc", IF(M21&gt;=3.2, "Giỏi", IF(M21&gt;=2.5, "Khá", IF(M21&gt;=2, "Trung Bình", "Yếu"))))</f>
        <v>Yếu</v>
      </c>
      <c r="O21" s="5" t="e">
        <v>#N/A</v>
      </c>
      <c r="P21" s="4" t="e">
        <f>VLOOKUP(B21,'[1]Khen thưởng'!$A$2:$C$17,3,0)</f>
        <v>#N/A</v>
      </c>
    </row>
    <row r="22" spans="1:16" x14ac:dyDescent="0.25">
      <c r="A22" s="4">
        <v>19</v>
      </c>
      <c r="B22" s="6" t="s">
        <v>4</v>
      </c>
      <c r="C22" s="6" t="s">
        <v>5</v>
      </c>
      <c r="D22" s="8">
        <v>38252</v>
      </c>
      <c r="E22" s="4" t="s">
        <v>58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4" t="e">
        <f>ROUND((G22*F22+J22*I22)/(I22+F22),2)</f>
        <v>#DIV/0!</v>
      </c>
      <c r="M22" s="4" t="e">
        <f>ROUND((H22*F22+K22*I22)/(I22+F22),2)</f>
        <v>#DIV/0!</v>
      </c>
      <c r="N22" s="5" t="e">
        <f>IF(M22&gt;=3.68,"Xuất sắc", IF(M22&gt;=3.2, "Giỏi", IF(M22&gt;=2.5, "Khá", IF(M22&gt;=2, "Trung Bình", "Yếu"))))</f>
        <v>#DIV/0!</v>
      </c>
      <c r="O22" s="5" t="e">
        <v>#N/A</v>
      </c>
      <c r="P22" s="4" t="e">
        <f>VLOOKUP(B22,'[1]Khen thưởng'!$A$2:$C$17,3,0)</f>
        <v>#N/A</v>
      </c>
    </row>
    <row r="23" spans="1:16" x14ac:dyDescent="0.25">
      <c r="A23" s="4">
        <v>20</v>
      </c>
      <c r="B23" s="6" t="s">
        <v>6</v>
      </c>
      <c r="C23" s="6" t="s">
        <v>7</v>
      </c>
      <c r="D23" s="8">
        <v>38118</v>
      </c>
      <c r="E23" s="4" t="s">
        <v>58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4" t="e">
        <f>ROUND((G23*F23+J23*I23)/(I23+F23),2)</f>
        <v>#DIV/0!</v>
      </c>
      <c r="M23" s="4" t="e">
        <f>ROUND((H23*F23+K23*I23)/(I23+F23),2)</f>
        <v>#DIV/0!</v>
      </c>
      <c r="N23" s="5" t="e">
        <f>IF(M23&gt;=3.68,"Xuất sắc", IF(M23&gt;=3.2, "Giỏi", IF(M23&gt;=2.5, "Khá", IF(M23&gt;=2, "Trung Bình", "Yếu"))))</f>
        <v>#DIV/0!</v>
      </c>
      <c r="O23" s="5" t="e">
        <v>#N/A</v>
      </c>
      <c r="P23" s="4" t="e">
        <f>VLOOKUP(B23,'[1]Khen thưởng'!$A$2:$C$17,3,0)</f>
        <v>#N/A</v>
      </c>
    </row>
    <row r="24" spans="1:16" x14ac:dyDescent="0.25">
      <c r="A24" s="4">
        <v>21</v>
      </c>
      <c r="B24" s="6" t="s">
        <v>14</v>
      </c>
      <c r="C24" s="6" t="s">
        <v>15</v>
      </c>
      <c r="D24" s="8">
        <v>38012</v>
      </c>
      <c r="E24" s="4" t="s">
        <v>58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4" t="e">
        <f>ROUND((G24*F24+J24*I24)/(I24+F24),2)</f>
        <v>#DIV/0!</v>
      </c>
      <c r="M24" s="4" t="e">
        <f>ROUND((H24*F24+K24*I24)/(I24+F24),2)</f>
        <v>#DIV/0!</v>
      </c>
      <c r="N24" s="5" t="e">
        <f>IF(M24&gt;=3.68,"Xuất sắc", IF(M24&gt;=3.2, "Giỏi", IF(M24&gt;=2.5, "Khá", IF(M24&gt;=2, "Trung Bình", "Yếu"))))</f>
        <v>#DIV/0!</v>
      </c>
      <c r="O24" s="5" t="e">
        <v>#N/A</v>
      </c>
      <c r="P24" s="4" t="e">
        <f>VLOOKUP(B24,'[1]Khen thưởng'!$A$2:$C$17,3,0)</f>
        <v>#N/A</v>
      </c>
    </row>
  </sheetData>
  <mergeCells count="9">
    <mergeCell ref="M1:M3"/>
    <mergeCell ref="N1:N3"/>
    <mergeCell ref="P1:P3"/>
    <mergeCell ref="O1:O3"/>
    <mergeCell ref="F2:H2"/>
    <mergeCell ref="I2:K2"/>
    <mergeCell ref="A1:E2"/>
    <mergeCell ref="F1:K1"/>
    <mergeCell ref="L1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KQHT NH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TTTH</cp:lastModifiedBy>
  <dcterms:created xsi:type="dcterms:W3CDTF">2024-09-05T07:44:21Z</dcterms:created>
  <dcterms:modified xsi:type="dcterms:W3CDTF">2024-09-18T02:27:11Z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